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Wärmenetze\3-DLV\Technikkatalog\"/>
    </mc:Choice>
  </mc:AlternateContent>
  <xr:revisionPtr revIDLastSave="0" documentId="13_ncr:1_{D3624F20-ED3D-4C57-BC98-711A41211A1D}" xr6:coauthVersionLast="47" xr6:coauthVersionMax="47" xr10:uidLastSave="{00000000-0000-0000-0000-000000000000}"/>
  <bookViews>
    <workbookView xWindow="-120" yWindow="-120" windowWidth="29040" windowHeight="15720" activeTab="1" xr2:uid="{F535D1F9-1541-483C-A16A-1DEAFFFDAC39}"/>
  </bookViews>
  <sheets>
    <sheet name="1.2.1 Inflation" sheetId="12" r:id="rId1"/>
    <sheet name="1.2.2 CO2" sheetId="1" r:id="rId2"/>
    <sheet name="1.2.3 Erdgas" sheetId="3" r:id="rId3"/>
    <sheet name="1.2.4. Biogas" sheetId="8" r:id="rId4"/>
    <sheet name="1.2.5 Erdöl" sheetId="9" r:id="rId5"/>
    <sheet name="1.2.6 Strom" sheetId="7" r:id="rId6"/>
    <sheet name="1.2.7 Biomasse" sheetId="4" r:id="rId7"/>
    <sheet name="1.2.8 Synfuels" sheetId="5" r:id="rId8"/>
  </sheets>
  <externalReferences>
    <externalReference r:id="rId9"/>
    <externalReference r:id="rId10"/>
  </externalReferences>
  <definedNames>
    <definedName name="EUR__DKK">[1]KeyNH3!$D$34</definedName>
    <definedName name="EUR2DKK">#REF!</definedName>
    <definedName name="eurusd_rate">[2]Input!$B$7</definedName>
    <definedName name="sheet10">#REF!</definedName>
    <definedName name="sheet11">#REF!</definedName>
    <definedName name="sheet7">#REF!</definedName>
    <definedName name="sheet8">#REF!</definedName>
    <definedName name="sheet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3" l="1"/>
  <c r="E18" i="8"/>
  <c r="D5" i="8" s="1"/>
  <c r="D8" i="4"/>
  <c r="D7" i="4"/>
  <c r="D6" i="4"/>
  <c r="D22" i="7"/>
  <c r="D24" i="7"/>
  <c r="F7" i="5"/>
  <c r="F6" i="5"/>
  <c r="G18" i="12"/>
  <c r="E24" i="4"/>
  <c r="F7" i="4" s="1"/>
  <c r="F24" i="4"/>
  <c r="F8" i="4" s="1"/>
  <c r="D24" i="4"/>
  <c r="F6" i="4" s="1"/>
  <c r="E7" i="4"/>
  <c r="E6" i="4"/>
  <c r="D5" i="9" l="1"/>
  <c r="D5" i="3"/>
  <c r="E24" i="12"/>
  <c r="E25" i="12" s="1"/>
  <c r="E26" i="12" s="1"/>
  <c r="E27" i="12" s="1"/>
  <c r="E28" i="12" s="1"/>
  <c r="E29" i="12" s="1"/>
  <c r="E30" i="12" s="1"/>
  <c r="E31" i="12" s="1"/>
  <c r="E32" i="12" s="1"/>
  <c r="E33" i="12" s="1"/>
  <c r="E34" i="12" s="1"/>
  <c r="E35" i="12" s="1"/>
  <c r="E36" i="12" s="1"/>
  <c r="E37" i="12" s="1"/>
  <c r="E38" i="12" s="1"/>
  <c r="E39" i="12" s="1"/>
  <c r="E40" i="12" s="1"/>
  <c r="E41" i="12" s="1"/>
  <c r="E42" i="12" s="1"/>
  <c r="E43" i="12" s="1"/>
  <c r="E44" i="12" s="1"/>
  <c r="E45" i="12" s="1"/>
  <c r="E46" i="12" s="1"/>
  <c r="E47" i="12" s="1"/>
  <c r="F5" i="9"/>
  <c r="E5" i="9"/>
  <c r="E20" i="9"/>
  <c r="E22" i="9"/>
  <c r="F21" i="7"/>
  <c r="F23" i="7"/>
  <c r="D23" i="7" s="1"/>
  <c r="E5" i="3"/>
  <c r="E21" i="3"/>
  <c r="E22" i="3" s="1"/>
  <c r="E21" i="7" l="1"/>
  <c r="D21" i="7"/>
  <c r="D20" i="12"/>
  <c r="G19" i="12"/>
  <c r="F5" i="3"/>
  <c r="E20" i="3"/>
  <c r="D26" i="5"/>
  <c r="D25" i="5"/>
  <c r="D21" i="12" l="1"/>
  <c r="G20" i="12"/>
  <c r="D22" i="12" l="1"/>
  <c r="G21" i="12"/>
  <c r="D23" i="12" l="1"/>
  <c r="D24" i="12" s="1"/>
  <c r="D25" i="12" s="1"/>
  <c r="D26" i="12" s="1"/>
  <c r="D27" i="12" s="1"/>
  <c r="G22" i="12"/>
  <c r="D28" i="12" l="1"/>
  <c r="D29" i="12" s="1"/>
  <c r="D30" i="12" s="1"/>
  <c r="D31" i="12" s="1"/>
  <c r="D32" i="12" s="1"/>
  <c r="G23" i="12"/>
  <c r="E5" i="12" s="1"/>
  <c r="D33" i="12" l="1"/>
  <c r="D34" i="12" s="1"/>
  <c r="D35" i="12" s="1"/>
  <c r="D36" i="12" s="1"/>
  <c r="D37" i="12" s="1"/>
  <c r="G24" i="12"/>
  <c r="E23" i="7"/>
  <c r="E22" i="7"/>
  <c r="E24" i="7"/>
  <c r="D38" i="12" l="1"/>
  <c r="D39" i="12" s="1"/>
  <c r="D40" i="12" s="1"/>
  <c r="D41" i="12" s="1"/>
  <c r="D42" i="12" s="1"/>
  <c r="G25" i="12"/>
  <c r="F5" i="12" s="1"/>
  <c r="D43" i="12" l="1"/>
  <c r="D44" i="12" s="1"/>
  <c r="D45" i="12" s="1"/>
  <c r="D46" i="12" s="1"/>
  <c r="D47" i="12" s="1"/>
  <c r="G27" i="12" s="1"/>
  <c r="G26" i="12"/>
</calcChain>
</file>

<file path=xl/sharedStrings.xml><?xml version="1.0" encoding="utf-8"?>
<sst xmlns="http://schemas.openxmlformats.org/spreadsheetml/2006/main" count="177" uniqueCount="97">
  <si>
    <t>Anmerkungen</t>
  </si>
  <si>
    <t>Referenzen</t>
  </si>
  <si>
    <t>A</t>
  </si>
  <si>
    <t>B</t>
  </si>
  <si>
    <t>Jahr</t>
  </si>
  <si>
    <t>Einheit</t>
  </si>
  <si>
    <t>Preisentwicklung</t>
  </si>
  <si>
    <t>A, B</t>
  </si>
  <si>
    <t>Preisentwicklung Erdgas</t>
  </si>
  <si>
    <t>€/MWh</t>
  </si>
  <si>
    <t>Agora Energiewende, 2018: Die zukünftigen Kosten strombasierter Brennstoffe: Schlussfolgerungen aus Sicht von Agora Verkehrswende und Agora Energiewende.</t>
  </si>
  <si>
    <t>Umweltbundesamt, 2020: Abschätzung der Treibhausgasminderungswirkung des Klimaschutzprogramms 2030 der Bundesregierung.</t>
  </si>
  <si>
    <t>Siehe auch: Umweltbundesamt und Bundesministerium für Umwelt, Naturschutz und nukleare Sicherheit, 2021: Projektionsbericht der Bundesregierung 2021.</t>
  </si>
  <si>
    <t>Preisentwicklung Strom</t>
  </si>
  <si>
    <t>Haushalte</t>
  </si>
  <si>
    <t>Industrie</t>
  </si>
  <si>
    <t>Gewerbe, Industrie und Handel (GHD)</t>
  </si>
  <si>
    <t>C</t>
  </si>
  <si>
    <t>Grüner Wasserstoff (H2)</t>
  </si>
  <si>
    <t>Szenario "Hohe" Bandbreite: Startwert 300 €/MWh, exponentielle Reduktion vom Startwert bis 2050.</t>
  </si>
  <si>
    <t>für verschiedene grüne Synfuels (PtG)</t>
  </si>
  <si>
    <t>Siehe auch: Wissenschaftliche Dienste des Deutschen Bundestages, 2020: Kosten der Produktion von grünem Wasserstoff, Drucksache WD 5 - 3000 - 029/20.</t>
  </si>
  <si>
    <t>Preisentwicklung nach Sektor:</t>
  </si>
  <si>
    <t>Preisentwicklung nach Brennstoff:</t>
  </si>
  <si>
    <t>Preisentwicklung Biomasse</t>
  </si>
  <si>
    <t>Entwicklung der Inflation</t>
  </si>
  <si>
    <t>[ - ]</t>
  </si>
  <si>
    <t>Ruiz et al., 2015: The JRC-EU-TIMES model. Bioenergy potentials for EU and neighbouring countries. JRC, 2015.</t>
  </si>
  <si>
    <t>Nach Szenario "labour share medium" für Deutschland.</t>
  </si>
  <si>
    <t>Stroh</t>
  </si>
  <si>
    <t>Hackschnitzel</t>
  </si>
  <si>
    <t>Pellets</t>
  </si>
  <si>
    <t>HeatRoadMap Europe 2050: EU28 fuel prices for 
2015, 2030 and 2050, Appendix 2.</t>
  </si>
  <si>
    <t>Preisentwicklung synthetische Brennstoffe</t>
  </si>
  <si>
    <t>für verschiedene feste, biogene Brennstoffe</t>
  </si>
  <si>
    <t>für verschiedene Sektoren</t>
  </si>
  <si>
    <t>Preisentwicklung Biogas (Biomethan)</t>
  </si>
  <si>
    <t>1, 2</t>
  </si>
  <si>
    <t>Nur für Investitionen und Betriebskosten, nicht Preisentwicklungen Energieträger.</t>
  </si>
  <si>
    <t>Preisentwicklung verschiedene biogene Festbrennstoffe:</t>
  </si>
  <si>
    <t>Grünes Methan (CH4)</t>
  </si>
  <si>
    <t>Inflations-Modell</t>
  </si>
  <si>
    <t>Annahme: Herkunft der synthetischen Brennstoffe ist "grün", aus überschüssigen EE Strom.</t>
  </si>
  <si>
    <r>
      <t>Preisentwicklung CO</t>
    </r>
    <r>
      <rPr>
        <b/>
        <vertAlign val="subscript"/>
        <sz val="10"/>
        <color theme="1"/>
        <rFont val="Calibri"/>
        <family val="2"/>
        <scheme val="minor"/>
      </rPr>
      <t>2</t>
    </r>
  </si>
  <si>
    <t>IEA</t>
  </si>
  <si>
    <t>linear interpoliert</t>
  </si>
  <si>
    <t>€/t</t>
  </si>
  <si>
    <t>Strompreisprognose der Prognos AG für den vbw 2022, Strompreiszone "Deutschland Süd".</t>
  </si>
  <si>
    <t>Preisentwicklung Erdöl ("Crude oil")</t>
  </si>
  <si>
    <t>IEA - International Energy Agency (2022). World Energy Outlook 2022. International Energy Agency. Paris, 2022.</t>
  </si>
  <si>
    <t>Prognos AG, 2020: Kosten und Transformationspfade für strombasierte Energieträger. Studie im Auftrag des Bundesministeriums für Wirtschaft und Energie.</t>
  </si>
  <si>
    <t>jährl. Rate</t>
  </si>
  <si>
    <t>Index (hybrid)</t>
  </si>
  <si>
    <t>https://www.carmen-ev.de/service/marktueberblick/marktpreise-energieholz/marktpreise-hackschnitzel/</t>
  </si>
  <si>
    <t>https://www.proplanta.de/markt-und-preis/agrarmarkt-berichte/aktuelle-strohpreise-und-heupreise-2023-kw-01_notierungen1672769094.html: Rundballen, €/t</t>
  </si>
  <si>
    <t>D</t>
  </si>
  <si>
    <t>A, B, C, D</t>
  </si>
  <si>
    <t>2026 Obergrenze Korridor erreicht: 65 €/t; ab 2027: jährliche Teuerung 15 €/a.</t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</si>
  <si>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</si>
  <si>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</si>
  <si>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t>Alle Tarife exklusive Mehrwertsteuer.</t>
  </si>
  <si>
    <t>A, C</t>
  </si>
  <si>
    <t>A, D</t>
  </si>
  <si>
    <t>Originaldaten</t>
  </si>
  <si>
    <t>fraunhofer/ifeu:</t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</si>
  <si>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(ifeu)</t>
    </r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</si>
  <si>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(ifeu)</t>
    </r>
  </si>
  <si>
    <t>Für die Jahre 2030/2040: Engie, 2021. Geographical analysis of biomethane potential and costs in Europe in 2050.</t>
  </si>
  <si>
    <t>https://agriportance.com/biomethan-preisticker/</t>
  </si>
  <si>
    <t>Preise 2030/2040 nach IEA (Referenz [2]) für das Szenario "Net Zero Emissions".</t>
  </si>
  <si>
    <t>Quervergleich: EEX CEGH VTP EGSI Natural Gas Future vom 17.01.2023</t>
  </si>
  <si>
    <t>Preisindex 2022 = 1.</t>
  </si>
  <si>
    <t>1, 2, 3, 4</t>
  </si>
  <si>
    <t>Wert 2022: Grenzübergangspreis aus: Bundesamt für Wirtschaft und Ausfuhrkontrolle, EnergieINFO November 2022 (Zugegriffen am 01.02.2023).</t>
  </si>
  <si>
    <t>Grenzübergangspreis Nov. 2022</t>
  </si>
  <si>
    <t>Preisangabe 2022 als Grenzübergangspreise nach Referenz [1].</t>
  </si>
  <si>
    <t>GHD</t>
  </si>
  <si>
    <t>https://de.statista.com/statistik/daten/studie/684534/umfrage/prognose-des-iwf-zur-entwicklung-der-inflationsrate-in-deutschland/</t>
  </si>
  <si>
    <t>Preisindex</t>
  </si>
  <si>
    <t>Angaben für die Jahre 2030/2040 als Gestehungskosten (Ref. 2).</t>
  </si>
  <si>
    <t>1, 3</t>
  </si>
  <si>
    <t>2, 3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</si>
  <si>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-Preis (€/t)</t>
    </r>
  </si>
  <si>
    <t>Werte 2023 bis 2025 gem. IWF-Prognose für Deutschland.</t>
  </si>
  <si>
    <t>Ab 2026: Annahme der jährliche Inflationsrate für Investitionen und Betriebskosten 2,0 %/a gem. EZB-Zielwert.</t>
  </si>
  <si>
    <t>Alle Preise ohne Netzentgelte und "gesetzlich veranlasste Preisbestandteile" (Steuern, Abgaben und Umlagen).</t>
  </si>
  <si>
    <t>Werte 2030/2050: IEA - International Energy Agency (2022). World Energy Outlook 2022. Paris, 2022, Szenario "Net Emission Zero".</t>
  </si>
  <si>
    <t>Wert 2025: Lineare Interpolation zwischen Ist-Wert 2022 und IEA-Wert 2030.</t>
  </si>
  <si>
    <t>Wert 2040: Lineare Interpolation der IEA-Werte 2030/2050.</t>
  </si>
  <si>
    <t>Vergleichswerte 2024/2025/2026/2027: EEX CEGH VTP EGSI Natural Gas Future für Jahreslieferung, Preise vom 17.01.2023.</t>
  </si>
  <si>
    <t>Durchschnitts-Einkaufspreis für Biomethan im Jahr 2022 aus Wirtschaftsdünger, Reststoffen und NaWaRo (Ref. 1).</t>
  </si>
  <si>
    <t>BAFA Mineralölinfo Oktober 2022, zugegriffen am 18.01.2023 (https://www.bafa.de/SharedDocs/Kurzmeldungen/DE/Energie/Mineraloel/2022_10_mineraloelinfo.html).</t>
  </si>
  <si>
    <t>Preise für 2022: Stand 04/2022 (Haushalt: 3.500 kWh/a, Gewerbe 50 MWh/a, Industrie 24 GWh/a).</t>
  </si>
  <si>
    <t>Preisdifferenzen von Industrie zu GHD bzw. zu Haushalten nach https://de.statista.com/statistik/daten/studie/154902/umfrage/strompreise-fuer-industrie-und-gewerbe-seit-2006/.</t>
  </si>
  <si>
    <t>"Langfristszenarien für die Transformation des Energiesystems in Deutschland", Fraunhofer ISI, ifeu GmbH et al., S. 38.</t>
  </si>
  <si>
    <t>Bis 2025: Festgesetze Bepreisung nach BEHG (2022); 2023 Aussetzung der Preissteigerung, ab 2024 Pfad gemäß BEHG.</t>
  </si>
  <si>
    <t>nach BEHG 2024 &amp; Modell UBA (Non-ETS)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</si>
</sst>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,##0.00\ &quot;€/t&quot;"/>
    <numFmt numFmtId="166" formatCode="0.00\ &quot;MWh/t&quot;"/>
    <numFmt numFmtId="167" formatCode="0.00\ &quot;€/MWh&quot;"/>
    <numFmt numFmtId="168" formatCode="0.000\ &quot;t CO2/MWh&quot;"/>
    <numFmt numFmtId="169" formatCode="#,##0.00\ &quot;€/TJ&quot;"/>
  </numFmts>
  <fonts count="1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u/>
      <sz val="9"/>
      <color rgb="FF00206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3" fillId="3" borderId="2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6" fillId="2" borderId="1" xfId="0" quotePrefix="1" applyFont="1" applyFill="1" applyBorder="1" applyAlignment="1">
      <alignment vertical="center" wrapText="1"/>
    </xf>
    <xf numFmtId="0" fontId="6" fillId="2" borderId="6" xfId="0" quotePrefix="1" applyFont="1" applyFill="1" applyBorder="1" applyAlignment="1">
      <alignment vertical="center" wrapText="1"/>
    </xf>
    <xf numFmtId="2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2" fontId="0" fillId="0" borderId="0" xfId="0" applyNumberFormat="1"/>
    <xf numFmtId="1" fontId="0" fillId="0" borderId="0" xfId="0" applyNumberFormat="1"/>
    <xf numFmtId="0" fontId="3" fillId="0" borderId="0" xfId="0" applyFont="1"/>
    <xf numFmtId="0" fontId="0" fillId="2" borderId="0" xfId="0" applyFill="1"/>
    <xf numFmtId="0" fontId="8" fillId="0" borderId="0" xfId="0" applyFont="1"/>
    <xf numFmtId="49" fontId="0" fillId="0" borderId="0" xfId="0" applyNumberFormat="1" applyAlignment="1">
      <alignment horizontal="right"/>
    </xf>
    <xf numFmtId="0" fontId="9" fillId="0" borderId="0" xfId="1" applyFont="1" applyFill="1"/>
    <xf numFmtId="0" fontId="3" fillId="0" borderId="0" xfId="0" applyFont="1" applyAlignment="1">
      <alignment horizontal="right"/>
    </xf>
    <xf numFmtId="14" fontId="0" fillId="0" borderId="0" xfId="0" applyNumberFormat="1"/>
    <xf numFmtId="0" fontId="1" fillId="0" borderId="0" xfId="1" applyFill="1" applyBorder="1"/>
    <xf numFmtId="1" fontId="10" fillId="0" borderId="0" xfId="0" applyNumberFormat="1" applyFont="1"/>
    <xf numFmtId="164" fontId="0" fillId="0" borderId="0" xfId="0" applyNumberFormat="1"/>
    <xf numFmtId="49" fontId="0" fillId="0" borderId="0" xfId="0" applyNumberFormat="1"/>
    <xf numFmtId="0" fontId="1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0" xfId="0" quotePrefix="1" applyFont="1" applyAlignment="1">
      <alignment vertical="center" wrapText="1"/>
    </xf>
    <xf numFmtId="164" fontId="0" fillId="0" borderId="0" xfId="0" applyNumberFormat="1" applyAlignment="1">
      <alignment horizontal="right"/>
    </xf>
    <xf numFmtId="164" fontId="11" fillId="0" borderId="0" xfId="0" applyNumberFormat="1" applyFont="1" applyAlignment="1">
      <alignment horizontal="right" vertical="center" wrapText="1"/>
    </xf>
    <xf numFmtId="0" fontId="0" fillId="0" borderId="1" xfId="0" applyBorder="1"/>
    <xf numFmtId="164" fontId="6" fillId="5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left"/>
    </xf>
    <xf numFmtId="10" fontId="0" fillId="0" borderId="0" xfId="0" applyNumberFormat="1"/>
    <xf numFmtId="0" fontId="0" fillId="0" borderId="0" xfId="0" quotePrefix="1"/>
    <xf numFmtId="166" fontId="0" fillId="0" borderId="0" xfId="0" applyNumberFormat="1"/>
    <xf numFmtId="165" fontId="0" fillId="0" borderId="0" xfId="0" applyNumberFormat="1"/>
    <xf numFmtId="0" fontId="1" fillId="0" borderId="0" xfId="1"/>
    <xf numFmtId="0" fontId="0" fillId="0" borderId="0" xfId="0" applyAlignment="1">
      <alignment horizontal="center"/>
    </xf>
    <xf numFmtId="1" fontId="6" fillId="5" borderId="1" xfId="0" applyNumberFormat="1" applyFont="1" applyFill="1" applyBorder="1" applyAlignment="1">
      <alignment horizontal="center" vertical="center" wrapText="1"/>
    </xf>
    <xf numFmtId="167" fontId="0" fillId="0" borderId="0" xfId="0" applyNumberFormat="1"/>
    <xf numFmtId="0" fontId="6" fillId="6" borderId="1" xfId="0" quotePrefix="1" applyFont="1" applyFill="1" applyBorder="1" applyAlignment="1">
      <alignment horizontal="center" vertical="center" wrapText="1"/>
    </xf>
    <xf numFmtId="17" fontId="0" fillId="0" borderId="0" xfId="0" applyNumberFormat="1"/>
    <xf numFmtId="169" fontId="0" fillId="0" borderId="0" xfId="0" applyNumberFormat="1"/>
    <xf numFmtId="0" fontId="0" fillId="0" borderId="0" xfId="0" applyAlignment="1">
      <alignment horizontal="left"/>
    </xf>
    <xf numFmtId="0" fontId="7" fillId="6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168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de-DE"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Entwicklung der Inflationsrate [Index 2022]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8010873640794912E-2"/>
          <c:y val="9.7253452401641668E-2"/>
          <c:w val="0.90023164289014734"/>
          <c:h val="0.81043524323890748"/>
        </c:manualLayout>
      </c:layout>
      <c:scatterChart>
        <c:scatterStyle val="lineMarker"/>
        <c:varyColors val="0"/>
        <c:ser>
          <c:idx val="0"/>
          <c:order val="0"/>
          <c:tx>
            <c:v>Entwicklung der Inflation (2021)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'1.2.1 Inflation'!$F$18:$F$27</c:f>
              <c:numCache>
                <c:formatCode>0</c:formatCode>
                <c:ptCount val="1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</c:numCache>
            </c:numRef>
          </c:xVal>
          <c:yVal>
            <c:numRef>
              <c:f>'1.2.1 Inflation'!#REF!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7F-40FD-B34B-574B608A4969}"/>
            </c:ext>
          </c:extLst>
        </c:ser>
        <c:ser>
          <c:idx val="1"/>
          <c:order val="1"/>
          <c:tx>
            <c:v>Entwicklung der Inflation (neu)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'1.2.1 Inflation'!$F$18:$F$27</c:f>
              <c:numCache>
                <c:formatCode>0</c:formatCode>
                <c:ptCount val="1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</c:numCache>
            </c:numRef>
          </c:xVal>
          <c:yVal>
            <c:numRef>
              <c:f>'1.2.1 Inflation'!$G$18:$G$27</c:f>
              <c:numCache>
                <c:formatCode>0.00</c:formatCode>
                <c:ptCount val="10"/>
                <c:pt idx="0">
                  <c:v>#N/A</c:v>
                </c:pt>
                <c:pt idx="1">
                  <c:v>1</c:v>
                </c:pt>
                <c:pt idx="2">
                  <c:v>1.0720000000000001</c:v>
                </c:pt>
                <c:pt idx="3">
                  <c:v>1.1095200000000001</c:v>
                </c:pt>
                <c:pt idx="4">
                  <c:v>1.1383675200000001</c:v>
                </c:pt>
                <c:pt idx="5">
                  <c:v>1.2568497258183924</c:v>
                </c:pt>
                <c:pt idx="6">
                  <c:v>1.3876636547832708</c:v>
                </c:pt>
                <c:pt idx="7">
                  <c:v>1.532092802544561</c:v>
                </c:pt>
                <c:pt idx="8">
                  <c:v>1.6915542520103382</c:v>
                </c:pt>
                <c:pt idx="9">
                  <c:v>1.8676125772159495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5C-456F-B221-08852FFB66A1}"/>
            </c:ext>
          </c:extLst>
        </c:ser>
        <c:ser>
          <c:idx val="2"/>
          <c:order val="2"/>
          <c:tx>
            <c:strRef>
              <c:f>'1.2.1 Inflation'!#REF!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'1.2.1 Inflation'!$F$18:$F$27</c:f>
              <c:numCache>
                <c:formatCode>0</c:formatCode>
                <c:ptCount val="1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</c:numCache>
            </c:numRef>
          </c:xVal>
          <c:yVal>
            <c:numRef>
              <c:f>'1.2.1 Inflation'!#REF!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183-421B-9DF2-58B536B4B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5891327"/>
        <c:axId val="1575888415"/>
      </c:scatterChart>
      <c:valAx>
        <c:axId val="1575891327"/>
        <c:scaling>
          <c:orientation val="minMax"/>
          <c:max val="2040"/>
          <c:min val="20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5888415"/>
        <c:crosses val="autoZero"/>
        <c:crossBetween val="midCat"/>
        <c:majorUnit val="1"/>
      </c:valAx>
      <c:valAx>
        <c:axId val="157588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Inflationsindex (2022 = 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58913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Planungsgrundlage Preisentwicklung CO</a:t>
            </a:r>
            <a:r>
              <a:rPr lang="de-DE" sz="1800" b="0" i="0" u="none" strike="noStrike" kern="1200" spc="0" baseline="-2500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2</a:t>
            </a:r>
            <a:r>
              <a:rPr lang="de-DE"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 (Non-ETS)</a:t>
            </a:r>
          </a:p>
        </c:rich>
      </c:tx>
      <c:layout>
        <c:manualLayout>
          <c:xMode val="edge"/>
          <c:yMode val="edge"/>
          <c:x val="0.21236023201525969"/>
          <c:y val="3.68619068474136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4379443413524449E-2"/>
          <c:y val="0.12636514776930599"/>
          <c:w val="0.84922722159730035"/>
          <c:h val="0.76162361870371298"/>
        </c:manualLayout>
      </c:layout>
      <c:scatterChart>
        <c:scatterStyle val="lineMarker"/>
        <c:varyColors val="0"/>
        <c:ser>
          <c:idx val="2"/>
          <c:order val="0"/>
          <c:tx>
            <c:strRef>
              <c:f>'1.2.2 CO2'!$E$15</c:f>
              <c:strCache>
                <c:ptCount val="1"/>
                <c:pt idx="0">
                  <c:v>CO2-Preis (€/t)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'1.2.2 CO2'!$D$16:$D$45</c:f>
              <c:numCache>
                <c:formatCode>General</c:formatCode>
                <c:ptCount val="3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</c:numCache>
            </c:numRef>
          </c:xVal>
          <c:yVal>
            <c:numRef>
              <c:f>'1.2.2 CO2'!$E$16:$E$45</c:f>
              <c:numCache>
                <c:formatCode>0</c:formatCode>
                <c:ptCount val="30"/>
                <c:pt idx="0">
                  <c:v>25</c:v>
                </c:pt>
                <c:pt idx="1">
                  <c:v>30</c:v>
                </c:pt>
                <c:pt idx="2">
                  <c:v>30</c:v>
                </c:pt>
                <c:pt idx="3">
                  <c:v>45</c:v>
                </c:pt>
                <c:pt idx="4">
                  <c:v>55</c:v>
                </c:pt>
                <c:pt idx="5">
                  <c:v>65</c:v>
                </c:pt>
                <c:pt idx="6">
                  <c:v>80</c:v>
                </c:pt>
                <c:pt idx="7">
                  <c:v>95</c:v>
                </c:pt>
                <c:pt idx="8" formatCode="General">
                  <c:v>110</c:v>
                </c:pt>
                <c:pt idx="9" formatCode="General">
                  <c:v>125</c:v>
                </c:pt>
                <c:pt idx="10" formatCode="General">
                  <c:v>140</c:v>
                </c:pt>
                <c:pt idx="11" formatCode="General">
                  <c:v>155</c:v>
                </c:pt>
                <c:pt idx="12" formatCode="General">
                  <c:v>170</c:v>
                </c:pt>
                <c:pt idx="13" formatCode="General">
                  <c:v>185</c:v>
                </c:pt>
                <c:pt idx="14" formatCode="General">
                  <c:v>200</c:v>
                </c:pt>
                <c:pt idx="15" formatCode="General">
                  <c:v>215</c:v>
                </c:pt>
                <c:pt idx="16" formatCode="General">
                  <c:v>230</c:v>
                </c:pt>
                <c:pt idx="17" formatCode="General">
                  <c:v>245</c:v>
                </c:pt>
                <c:pt idx="18" formatCode="General">
                  <c:v>260</c:v>
                </c:pt>
                <c:pt idx="19" formatCode="General">
                  <c:v>275</c:v>
                </c:pt>
                <c:pt idx="20" formatCode="General">
                  <c:v>290</c:v>
                </c:pt>
                <c:pt idx="21" formatCode="General">
                  <c:v>305</c:v>
                </c:pt>
                <c:pt idx="22" formatCode="General">
                  <c:v>320</c:v>
                </c:pt>
                <c:pt idx="23" formatCode="General">
                  <c:v>335</c:v>
                </c:pt>
                <c:pt idx="24" formatCode="General">
                  <c:v>350</c:v>
                </c:pt>
                <c:pt idx="25" formatCode="General">
                  <c:v>365</c:v>
                </c:pt>
                <c:pt idx="26" formatCode="General">
                  <c:v>380</c:v>
                </c:pt>
                <c:pt idx="27" formatCode="General">
                  <c:v>395</c:v>
                </c:pt>
                <c:pt idx="28" formatCode="General">
                  <c:v>410</c:v>
                </c:pt>
                <c:pt idx="29" formatCode="General">
                  <c:v>425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E36-49C3-9C52-A6E7CAF90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5891327"/>
        <c:axId val="1575888415"/>
      </c:scatterChart>
      <c:valAx>
        <c:axId val="1575891327"/>
        <c:scaling>
          <c:orientation val="minMax"/>
          <c:max val="2050"/>
          <c:min val="20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5888415"/>
        <c:crosses val="autoZero"/>
        <c:crossBetween val="midCat"/>
        <c:majorUnit val="5"/>
      </c:valAx>
      <c:valAx>
        <c:axId val="157588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€ / t</a:t>
                </a:r>
                <a:r>
                  <a:rPr lang="de-DE" baseline="0"/>
                  <a:t> CO</a:t>
                </a:r>
                <a:r>
                  <a:rPr lang="de-DE" baseline="-25000"/>
                  <a:t>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58913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Planungsgrundlage Preisentwicklung Erdgas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1079008052989399E-2"/>
          <c:y val="8.9462273851629484E-2"/>
          <c:w val="0.84922722159730035"/>
          <c:h val="0.78588194283058332"/>
        </c:manualLayout>
      </c:layout>
      <c:scatterChart>
        <c:scatterStyle val="lineMarker"/>
        <c:varyColors val="0"/>
        <c:ser>
          <c:idx val="0"/>
          <c:order val="0"/>
          <c:tx>
            <c:v>Preisprognose ab 2023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'1.2.3 Erdgas'!$D$17:$D$21</c:f>
              <c:numCache>
                <c:formatCode>General</c:formatCode>
                <c:ptCount val="5"/>
                <c:pt idx="0">
                  <c:v>2022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xVal>
          <c:yVal>
            <c:numRef>
              <c:f>'1.2.3 Erdgas'!$E$17:$E$21</c:f>
              <c:numCache>
                <c:formatCode>0.0</c:formatCode>
                <c:ptCount val="5"/>
                <c:pt idx="0">
                  <c:v>76.56138</c:v>
                </c:pt>
                <c:pt idx="1">
                  <c:v>53.39071329129753</c:v>
                </c:pt>
                <c:pt idx="2">
                  <c:v>14.772935443460085</c:v>
                </c:pt>
                <c:pt idx="3">
                  <c:v>14.130633902440081</c:v>
                </c:pt>
                <c:pt idx="4">
                  <c:v>13.488332361420078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3C-43E3-80A7-3164730901C4}"/>
            </c:ext>
          </c:extLst>
        </c:ser>
        <c:ser>
          <c:idx val="1"/>
          <c:order val="1"/>
          <c:tx>
            <c:v>EEX-Futures (Stand 17.01.2023)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'1.2.3 Erdgas'!$D$26:$D$29</c:f>
              <c:numCache>
                <c:formatCode>General</c:formatCode>
                <c:ptCount val="4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</c:numCache>
            </c:numRef>
          </c:xVal>
          <c:yVal>
            <c:numRef>
              <c:f>'1.2.3 Erdgas'!$E$26:$E$29</c:f>
              <c:numCache>
                <c:formatCode>0.00\ "€/MWh"</c:formatCode>
                <c:ptCount val="4"/>
                <c:pt idx="0">
                  <c:v>64.19</c:v>
                </c:pt>
                <c:pt idx="1">
                  <c:v>53.15</c:v>
                </c:pt>
                <c:pt idx="2">
                  <c:v>41.9</c:v>
                </c:pt>
                <c:pt idx="3">
                  <c:v>44.844000000000001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A6-4621-AA24-291478DA5A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5891327"/>
        <c:axId val="1575888415"/>
      </c:scatterChart>
      <c:valAx>
        <c:axId val="1575891327"/>
        <c:scaling>
          <c:orientation val="minMax"/>
          <c:max val="2040"/>
          <c:min val="20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5888415"/>
        <c:crosses val="autoZero"/>
        <c:crossBetween val="midCat"/>
        <c:majorUnit val="5"/>
      </c:valAx>
      <c:valAx>
        <c:axId val="157588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€ / MWh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5891327"/>
        <c:crosses val="autoZero"/>
        <c:crossBetween val="midCat"/>
      </c:valAx>
      <c:spPr>
        <a:noFill/>
        <a:ln>
          <a:solidFill>
            <a:srgbClr val="D9D9D9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de-DE" sz="1800" b="0" i="0" baseline="0">
                <a:effectLst/>
              </a:rPr>
              <a:t>Planungsgrundlage Preisentwicklung Biomethan</a:t>
            </a:r>
          </a:p>
        </c:rich>
      </c:tx>
      <c:layout>
        <c:manualLayout>
          <c:xMode val="edge"/>
          <c:yMode val="edge"/>
          <c:x val="0.17901860163187805"/>
          <c:y val="4.30017497812773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8010873640794912E-2"/>
          <c:y val="0.14606504887091337"/>
          <c:w val="0.84922722159730035"/>
          <c:h val="0.76162361870371298"/>
        </c:manualLayout>
      </c:layout>
      <c:scatterChart>
        <c:scatterStyle val="lineMarker"/>
        <c:varyColors val="0"/>
        <c:ser>
          <c:idx val="0"/>
          <c:order val="0"/>
          <c:tx>
            <c:v>Biomethan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'1.2.4. Biogas'!$D$17:$D$21</c:f>
              <c:numCache>
                <c:formatCode>General</c:formatCode>
                <c:ptCount val="5"/>
                <c:pt idx="1">
                  <c:v>2022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xVal>
          <c:yVal>
            <c:numRef>
              <c:f>'1.2.4. Biogas'!$E$17:$E$21</c:f>
              <c:numCache>
                <c:formatCode>0.00</c:formatCode>
                <c:ptCount val="5"/>
                <c:pt idx="1">
                  <c:v>129.67499999999998</c:v>
                </c:pt>
                <c:pt idx="2" formatCode="General">
                  <c:v>69</c:v>
                </c:pt>
                <c:pt idx="3" formatCode="General">
                  <c:v>69</c:v>
                </c:pt>
                <c:pt idx="4" formatCode="General">
                  <c:v>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B2-4B5F-B87B-5AFF9D45FC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5891327"/>
        <c:axId val="1575888415"/>
      </c:scatterChart>
      <c:valAx>
        <c:axId val="1575891327"/>
        <c:scaling>
          <c:orientation val="minMax"/>
          <c:max val="2050"/>
          <c:min val="20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5888415"/>
        <c:crossesAt val="0"/>
        <c:crossBetween val="midCat"/>
        <c:majorUnit val="5"/>
      </c:valAx>
      <c:valAx>
        <c:axId val="157588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€ / MWh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58913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de-DE" sz="1800" b="0" i="0" baseline="0">
                <a:effectLst/>
              </a:rPr>
              <a:t>Planungsgrundlage Preisentwicklung Erdöl</a:t>
            </a:r>
            <a:endParaRPr lang="de-DE">
              <a:effectLst/>
            </a:endParaRPr>
          </a:p>
        </c:rich>
      </c:tx>
      <c:layout>
        <c:manualLayout>
          <c:xMode val="edge"/>
          <c:yMode val="edge"/>
          <c:x val="0.19782209804419609"/>
          <c:y val="4.30018222244512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8010873640794912E-2"/>
          <c:y val="0.14606504887091337"/>
          <c:w val="0.84922722159730035"/>
          <c:h val="0.7616236187037129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'1.2.5 Erdöl'!$D$18:$D$23</c:f>
              <c:numCache>
                <c:formatCode>General</c:formatCode>
                <c:ptCount val="6"/>
                <c:pt idx="1">
                  <c:v>2022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</c:numCache>
            </c:numRef>
          </c:xVal>
          <c:yVal>
            <c:numRef>
              <c:f>'1.2.5 Erdöl'!$E$18:$E$23</c:f>
              <c:numCache>
                <c:formatCode>0.0</c:formatCode>
                <c:ptCount val="6"/>
                <c:pt idx="1">
                  <c:v>60.337919174548581</c:v>
                </c:pt>
                <c:pt idx="2">
                  <c:v>10.161</c:v>
                </c:pt>
                <c:pt idx="3">
                  <c:v>20.321999999999999</c:v>
                </c:pt>
                <c:pt idx="4">
                  <c:v>17.097749999999998</c:v>
                </c:pt>
                <c:pt idx="5">
                  <c:v>13.8735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06-4CA6-8A49-290C327E6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5891327"/>
        <c:axId val="1575888415"/>
      </c:scatterChart>
      <c:valAx>
        <c:axId val="1575891327"/>
        <c:scaling>
          <c:orientation val="minMax"/>
          <c:max val="2040"/>
          <c:min val="20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5888415"/>
        <c:crosses val="autoZero"/>
        <c:crossBetween val="midCat"/>
        <c:majorUnit val="5"/>
      </c:valAx>
      <c:valAx>
        <c:axId val="157588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 € / MWh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58913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Planungsgrundlage Preisentwicklung Strom nach Sektoren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8010873640794912E-2"/>
          <c:y val="0.10864437252919207"/>
          <c:w val="0.86949627371273708"/>
          <c:h val="0.75694606988343072"/>
        </c:manualLayout>
      </c:layout>
      <c:scatterChart>
        <c:scatterStyle val="lineMarker"/>
        <c:varyColors val="0"/>
        <c:ser>
          <c:idx val="0"/>
          <c:order val="0"/>
          <c:tx>
            <c:v>Haushalte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'1.2.6 Strom'!$C$20:$C$24</c:f>
              <c:numCache>
                <c:formatCode>General</c:formatCode>
                <c:ptCount val="5"/>
                <c:pt idx="0">
                  <c:v>2021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xVal>
          <c:yVal>
            <c:numRef>
              <c:f>'1.2.6 Strom'!$D$20:$D$24</c:f>
              <c:numCache>
                <c:formatCode>General</c:formatCode>
                <c:ptCount val="5"/>
                <c:pt idx="0">
                  <c:v>327.9</c:v>
                </c:pt>
                <c:pt idx="1">
                  <c:v>264.35000000000002</c:v>
                </c:pt>
                <c:pt idx="2">
                  <c:v>200.79999999999998</c:v>
                </c:pt>
                <c:pt idx="3">
                  <c:v>191.79999999999998</c:v>
                </c:pt>
                <c:pt idx="4">
                  <c:v>182.79999999999998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49-4D81-8479-E3C9C8368A02}"/>
            </c:ext>
          </c:extLst>
        </c:ser>
        <c:ser>
          <c:idx val="1"/>
          <c:order val="1"/>
          <c:tx>
            <c:v>GHD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'1.2.6 Strom'!$C$20:$C$24</c:f>
              <c:numCache>
                <c:formatCode>General</c:formatCode>
                <c:ptCount val="5"/>
                <c:pt idx="0">
                  <c:v>2021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xVal>
          <c:yVal>
            <c:numRef>
              <c:f>'1.2.6 Strom'!$E$20:$E$24</c:f>
              <c:numCache>
                <c:formatCode>General</c:formatCode>
                <c:ptCount val="5"/>
                <c:pt idx="0">
                  <c:v>256.5</c:v>
                </c:pt>
                <c:pt idx="1">
                  <c:v>192.95000000000002</c:v>
                </c:pt>
                <c:pt idx="2">
                  <c:v>129.4</c:v>
                </c:pt>
                <c:pt idx="3">
                  <c:v>120.4</c:v>
                </c:pt>
                <c:pt idx="4">
                  <c:v>111.4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49-4D81-8479-E3C9C8368A02}"/>
            </c:ext>
          </c:extLst>
        </c:ser>
        <c:ser>
          <c:idx val="2"/>
          <c:order val="2"/>
          <c:tx>
            <c:v>Industrie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'1.2.6 Strom'!$C$20:$C$24</c:f>
              <c:numCache>
                <c:formatCode>General</c:formatCode>
                <c:ptCount val="5"/>
                <c:pt idx="0">
                  <c:v>2021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xVal>
          <c:yVal>
            <c:numRef>
              <c:f>'1.2.6 Strom'!$F$20:$F$24</c:f>
              <c:numCache>
                <c:formatCode>General</c:formatCode>
                <c:ptCount val="5"/>
                <c:pt idx="0">
                  <c:v>225.1</c:v>
                </c:pt>
                <c:pt idx="1">
                  <c:v>161.55000000000001</c:v>
                </c:pt>
                <c:pt idx="2">
                  <c:v>98</c:v>
                </c:pt>
                <c:pt idx="3">
                  <c:v>89</c:v>
                </c:pt>
                <c:pt idx="4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849-4D81-8479-E3C9C8368A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5891327"/>
        <c:axId val="1575888415"/>
      </c:scatterChart>
      <c:valAx>
        <c:axId val="1575891327"/>
        <c:scaling>
          <c:orientation val="minMax"/>
          <c:max val="2040"/>
          <c:min val="20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5888415"/>
        <c:crosses val="autoZero"/>
        <c:crossBetween val="midCat"/>
        <c:majorUnit val="5"/>
      </c:valAx>
      <c:valAx>
        <c:axId val="157588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€ / MWh</a:t>
                </a:r>
              </a:p>
            </c:rich>
          </c:tx>
          <c:layout>
            <c:manualLayout>
              <c:xMode val="edge"/>
              <c:yMode val="edge"/>
              <c:x val="1.8382641749817866E-2"/>
              <c:y val="0.464162085921272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5891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de-DE"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Planungsgrundlage Preisentwicklung verschiedene Biomasse</a:t>
            </a:r>
          </a:p>
        </c:rich>
      </c:tx>
      <c:layout>
        <c:manualLayout>
          <c:xMode val="edge"/>
          <c:yMode val="edge"/>
          <c:x val="0.19844038212556014"/>
          <c:y val="3.10106698492517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8010837191707469E-2"/>
          <c:y val="0.12936708556427962"/>
          <c:w val="0.86952692514665364"/>
          <c:h val="0.73776919271206054"/>
        </c:manualLayout>
      </c:layout>
      <c:scatterChart>
        <c:scatterStyle val="lineMarker"/>
        <c:varyColors val="0"/>
        <c:ser>
          <c:idx val="0"/>
          <c:order val="0"/>
          <c:tx>
            <c:v>Stroh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'1.2.7 Biomasse'!$C$21:$C$25</c:f>
              <c:numCache>
                <c:formatCode>General</c:formatCode>
                <c:ptCount val="5"/>
                <c:pt idx="0">
                  <c:v>2021</c:v>
                </c:pt>
                <c:pt idx="1">
                  <c:v>2022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xVal>
          <c:yVal>
            <c:numRef>
              <c:f>'1.2.7 Biomasse'!$D$21:$D$25</c:f>
              <c:numCache>
                <c:formatCode>0.0</c:formatCode>
                <c:ptCount val="5"/>
                <c:pt idx="0">
                  <c:v>21.65034965034965</c:v>
                </c:pt>
                <c:pt idx="1">
                  <c:v>24.125034965034963</c:v>
                </c:pt>
                <c:pt idx="2">
                  <c:v>27.86</c:v>
                </c:pt>
                <c:pt idx="3">
                  <c:v>30.4</c:v>
                </c:pt>
                <c:pt idx="4">
                  <c:v>32.94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A3-4DC9-8F8F-5D2083BAC122}"/>
            </c:ext>
          </c:extLst>
        </c:ser>
        <c:ser>
          <c:idx val="1"/>
          <c:order val="1"/>
          <c:tx>
            <c:v>Hackschnitzel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'1.2.7 Biomasse'!$C$21:$C$25</c:f>
              <c:numCache>
                <c:formatCode>General</c:formatCode>
                <c:ptCount val="5"/>
                <c:pt idx="0">
                  <c:v>2021</c:v>
                </c:pt>
                <c:pt idx="1">
                  <c:v>2022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xVal>
          <c:yVal>
            <c:numRef>
              <c:f>'1.2.7 Biomasse'!$E$21:$E$25</c:f>
              <c:numCache>
                <c:formatCode>0.0</c:formatCode>
                <c:ptCount val="5"/>
                <c:pt idx="0">
                  <c:v>27.401249999999997</c:v>
                </c:pt>
                <c:pt idx="1">
                  <c:v>39.029375000000002</c:v>
                </c:pt>
                <c:pt idx="2">
                  <c:v>30.9</c:v>
                </c:pt>
                <c:pt idx="3">
                  <c:v>33.704999999999998</c:v>
                </c:pt>
                <c:pt idx="4">
                  <c:v>36.51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A3-4DC9-8F8F-5D2083BAC122}"/>
            </c:ext>
          </c:extLst>
        </c:ser>
        <c:ser>
          <c:idx val="2"/>
          <c:order val="2"/>
          <c:tx>
            <c:v>Pellets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'1.2.7 Biomasse'!$C$21:$C$25</c:f>
              <c:numCache>
                <c:formatCode>General</c:formatCode>
                <c:ptCount val="5"/>
                <c:pt idx="0">
                  <c:v>2021</c:v>
                </c:pt>
                <c:pt idx="1">
                  <c:v>2022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xVal>
          <c:yVal>
            <c:numRef>
              <c:f>'1.2.7 Biomasse'!$F$21:$F$25</c:f>
              <c:numCache>
                <c:formatCode>0.0</c:formatCode>
                <c:ptCount val="5"/>
                <c:pt idx="0">
                  <c:v>41.588785046728972</c:v>
                </c:pt>
                <c:pt idx="1">
                  <c:v>92.46542056074766</c:v>
                </c:pt>
                <c:pt idx="2">
                  <c:v>38.74</c:v>
                </c:pt>
                <c:pt idx="3">
                  <c:v>40.74</c:v>
                </c:pt>
                <c:pt idx="4">
                  <c:v>42.74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5A3-4DC9-8F8F-5D2083BAC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5891327"/>
        <c:axId val="1575888415"/>
      </c:scatterChart>
      <c:valAx>
        <c:axId val="1575891327"/>
        <c:scaling>
          <c:orientation val="minMax"/>
          <c:max val="2050"/>
          <c:min val="20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5888415"/>
        <c:crosses val="autoZero"/>
        <c:crossBetween val="midCat"/>
        <c:majorUnit val="5"/>
      </c:valAx>
      <c:valAx>
        <c:axId val="157588841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€ / MWh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5891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/>
              <a:t>Planungsgrundlage Preisentwicklung grüne</a:t>
            </a:r>
            <a:r>
              <a:rPr lang="de-DE" sz="1800" baseline="0"/>
              <a:t> </a:t>
            </a:r>
            <a:r>
              <a:rPr lang="de-DE" sz="1800"/>
              <a:t>synthetische Brennstoffe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5.8139710844977918E-2"/>
          <c:y val="9.6572064819648015E-2"/>
          <c:w val="0.91408957328902485"/>
          <c:h val="0.767924012188621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'1.2.8 Synfuels'!$D$23</c:f>
              <c:strCache>
                <c:ptCount val="1"/>
                <c:pt idx="0">
                  <c:v>CH4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'1.2.8 Synfuels'!$C$24:$C$27</c:f>
              <c:numCache>
                <c:formatCode>General</c:formatCode>
                <c:ptCount val="4"/>
                <c:pt idx="0">
                  <c:v>2022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xVal>
          <c:yVal>
            <c:numRef>
              <c:f>'1.2.8 Synfuels'!$D$24:$D$27</c:f>
              <c:numCache>
                <c:formatCode>0</c:formatCode>
                <c:ptCount val="4"/>
                <c:pt idx="1">
                  <c:v>206.17058481877828</c:v>
                </c:pt>
                <c:pt idx="2">
                  <c:v>141.13316929853679</c:v>
                </c:pt>
                <c:pt idx="3" formatCode="General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1D-430F-A5F9-22A5B676A661}"/>
            </c:ext>
          </c:extLst>
        </c:ser>
        <c:ser>
          <c:idx val="1"/>
          <c:order val="1"/>
          <c:tx>
            <c:strRef>
              <c:f>'1.2.8 Synfuels'!$E$23</c:f>
              <c:strCache>
                <c:ptCount val="1"/>
                <c:pt idx="0">
                  <c:v>H2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'1.2.8 Synfuels'!$C$24:$C$27</c:f>
              <c:numCache>
                <c:formatCode>General</c:formatCode>
                <c:ptCount val="4"/>
                <c:pt idx="0">
                  <c:v>2022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xVal>
          <c:yVal>
            <c:numRef>
              <c:f>'1.2.8 Synfuels'!$E$24:$E$27</c:f>
              <c:numCache>
                <c:formatCode>General</c:formatCode>
                <c:ptCount val="4"/>
                <c:pt idx="1">
                  <c:v>130</c:v>
                </c:pt>
                <c:pt idx="2">
                  <c:v>120</c:v>
                </c:pt>
                <c:pt idx="3">
                  <c:v>110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1D-430F-A5F9-22A5B676A661}"/>
            </c:ext>
          </c:extLst>
        </c:ser>
        <c:ser>
          <c:idx val="2"/>
          <c:order val="2"/>
          <c:tx>
            <c:strRef>
              <c:f>'1.2.8 Synfuels'!$D$30</c:f>
              <c:strCache>
                <c:ptCount val="1"/>
                <c:pt idx="0">
                  <c:v>CH4 (ifeu)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'1.2.8 Synfuels'!$C$31:$C$34</c:f>
              <c:numCache>
                <c:formatCode>General</c:formatCode>
                <c:ptCount val="4"/>
                <c:pt idx="0">
                  <c:v>2022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xVal>
          <c:yVal>
            <c:numRef>
              <c:f>'1.2.8 Synfuels'!$D$31:$D$34</c:f>
              <c:numCache>
                <c:formatCode>0</c:formatCode>
                <c:ptCount val="4"/>
                <c:pt idx="1">
                  <c:v>126</c:v>
                </c:pt>
                <c:pt idx="2">
                  <c:v>110</c:v>
                </c:pt>
                <c:pt idx="3" formatCode="General">
                  <c:v>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B3-4A8D-812E-5D3842088CDF}"/>
            </c:ext>
          </c:extLst>
        </c:ser>
        <c:ser>
          <c:idx val="3"/>
          <c:order val="3"/>
          <c:tx>
            <c:strRef>
              <c:f>'1.2.8 Synfuels'!$E$30</c:f>
              <c:strCache>
                <c:ptCount val="1"/>
                <c:pt idx="0">
                  <c:v>H2 (ifeu)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'1.2.8 Synfuels'!$C$31:$C$34</c:f>
              <c:numCache>
                <c:formatCode>General</c:formatCode>
                <c:ptCount val="4"/>
                <c:pt idx="0">
                  <c:v>2022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xVal>
          <c:yVal>
            <c:numRef>
              <c:f>'1.2.8 Synfuels'!$E$31:$E$34</c:f>
              <c:numCache>
                <c:formatCode>General</c:formatCode>
                <c:ptCount val="4"/>
                <c:pt idx="1">
                  <c:v>101</c:v>
                </c:pt>
                <c:pt idx="2">
                  <c:v>91</c:v>
                </c:pt>
                <c:pt idx="3">
                  <c:v>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B3-4A8D-812E-5D3842088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5891327"/>
        <c:axId val="1575888415"/>
      </c:scatterChart>
      <c:valAx>
        <c:axId val="1575891327"/>
        <c:scaling>
          <c:orientation val="minMax"/>
          <c:max val="2050"/>
          <c:min val="20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5888415"/>
        <c:crosses val="autoZero"/>
        <c:crossBetween val="midCat"/>
        <c:majorUnit val="5"/>
      </c:valAx>
      <c:valAx>
        <c:axId val="157588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€ / MWh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5891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2716388</xdr:colOff>
      <xdr:row>14</xdr:row>
      <xdr:rowOff>185798</xdr:rowOff>
    </xdr:from>
    <xdr:to>
      <xdr:col>13</xdr:col>
      <xdr:colOff>16933</xdr:colOff>
      <xdr:row>45</xdr:row>
      <xdr:rowOff>185797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7458D1A-17AD-4932-BC2A-1F455A24A3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2707370</xdr:colOff>
      <xdr:row>11</xdr:row>
      <xdr:rowOff>186891</xdr:rowOff>
    </xdr:from>
    <xdr:to>
      <xdr:col>11</xdr:col>
      <xdr:colOff>705970</xdr:colOff>
      <xdr:row>46</xdr:row>
      <xdr:rowOff>47026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478A6E19-6E06-4F9C-A8DC-BF4C9E31C8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2734994</xdr:colOff>
      <xdr:row>15</xdr:row>
      <xdr:rowOff>178809</xdr:rowOff>
    </xdr:from>
    <xdr:to>
      <xdr:col>11</xdr:col>
      <xdr:colOff>471043</xdr:colOff>
      <xdr:row>49</xdr:row>
      <xdr:rowOff>73236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484CAD79-73EC-4FEB-93D6-7FD381F1B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2762251</xdr:colOff>
      <xdr:row>14</xdr:row>
      <xdr:rowOff>14288</xdr:rowOff>
    </xdr:from>
    <xdr:to>
      <xdr:col>11</xdr:col>
      <xdr:colOff>425010</xdr:colOff>
      <xdr:row>45</xdr:row>
      <xdr:rowOff>160909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CC2C3918-4A8D-47E2-8163-3F4B07A0AF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2730841</xdr:colOff>
      <xdr:row>15</xdr:row>
      <xdr:rowOff>185854</xdr:rowOff>
    </xdr:from>
    <xdr:to>
      <xdr:col>11</xdr:col>
      <xdr:colOff>552109</xdr:colOff>
      <xdr:row>47</xdr:row>
      <xdr:rowOff>61171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08705AD-EABF-4BC1-8A3E-C026240418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2745493</xdr:colOff>
      <xdr:row>17</xdr:row>
      <xdr:rowOff>163285</xdr:rowOff>
    </xdr:from>
    <xdr:to>
      <xdr:col>13</xdr:col>
      <xdr:colOff>443636</xdr:colOff>
      <xdr:row>45</xdr:row>
      <xdr:rowOff>107042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A70019B5-8C7C-4529-912C-48AE1D14C4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2754771</xdr:colOff>
      <xdr:row>18</xdr:row>
      <xdr:rowOff>167264</xdr:rowOff>
    </xdr:from>
    <xdr:to>
      <xdr:col>14</xdr:col>
      <xdr:colOff>464192</xdr:colOff>
      <xdr:row>46</xdr:row>
      <xdr:rowOff>157238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81ED86D-5B0F-4438-B02D-6C363ED3E9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2777946</xdr:colOff>
      <xdr:row>18</xdr:row>
      <xdr:rowOff>193182</xdr:rowOff>
    </xdr:from>
    <xdr:to>
      <xdr:col>14</xdr:col>
      <xdr:colOff>178149</xdr:colOff>
      <xdr:row>45</xdr:row>
      <xdr:rowOff>105852</xdr:rowOff>
    </xdr:to>
    <xdr:graphicFrame macro="">
      <xdr:nvGraphicFramePr>
        <xdr:cNvPr id="13" name="Diagramm 12">
          <a:extLst>
            <a:ext uri="{FF2B5EF4-FFF2-40B4-BE49-F238E27FC236}">
              <a16:creationId xmlns:a16="http://schemas.microsoft.com/office/drawing/2014/main" id="{22A87153-7E00-4AD9-8B11-DEDB9B87C4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wi.sharepoint.com/sites/A207634-project/Shared%20Documents/70-WorkSubmitted/20-Calculations/TransmissionPiping56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wi.sharepoint.com/Users/MSHF/Desktop/SI-20-06-HyChain-2-Import-Model-1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peline Transport"/>
      <sheetName val="Compare"/>
      <sheetName val="KeyLPG"/>
      <sheetName val="KeyTOLU"/>
      <sheetName val="TOLU"/>
      <sheetName val="KeyDME"/>
      <sheetName val="DMEs"/>
      <sheetName val="KeyNH3"/>
      <sheetName val="NH3s"/>
      <sheetName val="KeyH2org"/>
      <sheetName val="KeyH2 140org"/>
      <sheetName val="H2optRes"/>
      <sheetName val="KeyH2 140"/>
      <sheetName val="KeyH2 70"/>
      <sheetName val="Other H2"/>
      <sheetName val="H2sOrg"/>
      <sheetName val="H2s 140"/>
      <sheetName val="PipeCost"/>
      <sheetName val="IsoVent"/>
      <sheetName val="ValveCost"/>
      <sheetName val="Schd"/>
      <sheetName val="Pipeline Transport (2)"/>
      <sheetName val="H2 pipe (2)"/>
    </sheetNames>
    <sheetDataSet>
      <sheetData sheetId="0"/>
      <sheetData sheetId="1"/>
      <sheetData sheetId="2"/>
      <sheetData sheetId="3">
        <row r="3">
          <cell r="D3" t="str">
            <v>Toluene</v>
          </cell>
        </row>
      </sheetData>
      <sheetData sheetId="4"/>
      <sheetData sheetId="5"/>
      <sheetData sheetId="6"/>
      <sheetData sheetId="7">
        <row r="34">
          <cell r="D34">
            <v>7.45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verview"/>
      <sheetName val="Input"/>
      <sheetName val="Country_results_pivot"/>
      <sheetName val="Electricity"/>
      <sheetName val="HV_DC_Grid"/>
      <sheetName val="Pipeline"/>
      <sheetName val="Carriers"/>
      <sheetName val="Shipping"/>
      <sheetName val="Storage"/>
      <sheetName val="H2_retrieval"/>
      <sheetName val="Country_details"/>
      <sheetName val="Country_results"/>
      <sheetName val="Carrier_properties"/>
      <sheetName val="Sources"/>
      <sheetName val="Solar_data"/>
      <sheetName val="Onshore_wind_data"/>
      <sheetName val="Offshore_wind_data"/>
    </sheetNames>
    <sheetDataSet>
      <sheetData sheetId="0" refreshError="1"/>
      <sheetData sheetId="1">
        <row r="7">
          <cell r="B7">
            <v>1.1599999999999999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D8A9E-2609-4683-BE3F-4C5F0545A2BA}">
  <dimension ref="B1:H124"/>
  <sheetViews>
    <sheetView zoomScale="81" workbookViewId="0">
      <selection activeCell="B2" sqref="B2"/>
    </sheetView>
  </sheetViews>
  <sheetFormatPr baseColWidth="10" defaultRowHeight="15" x14ac:dyDescent="0.25"/>
  <cols>
    <col min="1" max="1" width="4.7109375" customWidth="1"/>
    <col min="2" max="2" width="40.7109375" customWidth="1"/>
    <col min="3" max="3" width="15.7109375" customWidth="1"/>
    <col min="4" max="4" width="10.7109375" customWidth="1"/>
    <col min="5" max="5" width="11" bestFit="1" customWidth="1"/>
    <col min="6" max="8" width="10.7109375" customWidth="1"/>
    <col min="9" max="9" width="13.42578125" bestFit="1" customWidth="1"/>
    <col min="10" max="10" width="10.7109375" customWidth="1"/>
    <col min="11" max="11" width="13.5703125" bestFit="1" customWidth="1"/>
    <col min="12" max="22" width="10.7109375" customWidth="1"/>
  </cols>
  <sheetData>
    <row r="1" spans="2:8" ht="15" customHeight="1" x14ac:dyDescent="0.25"/>
    <row r="2" spans="2:8" ht="15" customHeight="1" x14ac:dyDescent="0.25">
      <c r="B2" s="2" t="s">
        <v>25</v>
      </c>
      <c r="C2" s="3"/>
      <c r="D2" s="4" t="s">
        <v>41</v>
      </c>
      <c r="E2" s="5"/>
      <c r="F2" s="5"/>
      <c r="G2" s="5"/>
      <c r="H2" s="6"/>
    </row>
    <row r="3" spans="2:8" ht="15" customHeight="1" x14ac:dyDescent="0.25">
      <c r="B3" s="52"/>
      <c r="C3" s="53" t="s">
        <v>5</v>
      </c>
      <c r="D3" s="55">
        <v>2022</v>
      </c>
      <c r="E3" s="55">
        <v>2030</v>
      </c>
      <c r="F3" s="55">
        <v>2040</v>
      </c>
      <c r="G3" s="51" t="s">
        <v>0</v>
      </c>
      <c r="H3" s="51" t="s">
        <v>1</v>
      </c>
    </row>
    <row r="4" spans="2:8" ht="15" customHeight="1" x14ac:dyDescent="0.25">
      <c r="B4" s="52"/>
      <c r="C4" s="54"/>
      <c r="D4" s="55"/>
      <c r="E4" s="55"/>
      <c r="F4" s="55"/>
      <c r="G4" s="51"/>
      <c r="H4" s="51"/>
    </row>
    <row r="5" spans="2:8" ht="15" customHeight="1" x14ac:dyDescent="0.25">
      <c r="B5" s="7" t="s">
        <v>78</v>
      </c>
      <c r="C5" s="8" t="s">
        <v>26</v>
      </c>
      <c r="D5" s="9">
        <v>1</v>
      </c>
      <c r="E5" s="9">
        <f>G23</f>
        <v>1.2568497258183924</v>
      </c>
      <c r="F5" s="9">
        <f>G25</f>
        <v>1.532092802544561</v>
      </c>
      <c r="G5" s="11" t="s">
        <v>56</v>
      </c>
      <c r="H5" s="11">
        <v>1</v>
      </c>
    </row>
    <row r="6" spans="2:8" ht="15" customHeight="1" x14ac:dyDescent="0.25"/>
    <row r="7" spans="2:8" ht="15" customHeight="1" x14ac:dyDescent="0.25">
      <c r="B7" t="s">
        <v>0</v>
      </c>
    </row>
    <row r="8" spans="2:8" ht="15" customHeight="1" x14ac:dyDescent="0.25">
      <c r="C8" s="12" t="s">
        <v>2</v>
      </c>
      <c r="D8" t="s">
        <v>71</v>
      </c>
    </row>
    <row r="9" spans="2:8" ht="15" customHeight="1" x14ac:dyDescent="0.25">
      <c r="C9" s="12" t="s">
        <v>3</v>
      </c>
      <c r="D9" t="s">
        <v>83</v>
      </c>
    </row>
    <row r="10" spans="2:8" ht="15" customHeight="1" x14ac:dyDescent="0.25">
      <c r="C10" s="12" t="s">
        <v>17</v>
      </c>
      <c r="D10" t="s">
        <v>84</v>
      </c>
    </row>
    <row r="11" spans="2:8" ht="15" customHeight="1" x14ac:dyDescent="0.25">
      <c r="C11" s="12" t="s">
        <v>55</v>
      </c>
      <c r="D11" t="s">
        <v>38</v>
      </c>
    </row>
    <row r="12" spans="2:8" ht="15" customHeight="1" x14ac:dyDescent="0.25">
      <c r="C12" s="12"/>
    </row>
    <row r="13" spans="2:8" ht="15" customHeight="1" x14ac:dyDescent="0.25">
      <c r="B13" t="s">
        <v>1</v>
      </c>
    </row>
    <row r="14" spans="2:8" ht="15" customHeight="1" x14ac:dyDescent="0.25">
      <c r="C14">
        <v>1</v>
      </c>
      <c r="D14" t="s">
        <v>77</v>
      </c>
    </row>
    <row r="15" spans="2:8" ht="15" customHeight="1" x14ac:dyDescent="0.25">
      <c r="D15" s="43"/>
    </row>
    <row r="16" spans="2:8" ht="15" customHeight="1" x14ac:dyDescent="0.25"/>
    <row r="17" spans="3:7" ht="15" customHeight="1" x14ac:dyDescent="0.25">
      <c r="C17" s="12" t="s">
        <v>4</v>
      </c>
      <c r="D17" s="12" t="s">
        <v>52</v>
      </c>
      <c r="E17" s="12" t="s">
        <v>51</v>
      </c>
      <c r="G17" s="12" t="s">
        <v>52</v>
      </c>
    </row>
    <row r="18" spans="3:7" ht="15" customHeight="1" x14ac:dyDescent="0.25">
      <c r="D18" s="13"/>
      <c r="E18" s="13"/>
      <c r="F18" s="14">
        <v>2021</v>
      </c>
      <c r="G18" s="13" t="e">
        <f>VLOOKUP(F18,$C$18:$D$47,2)</f>
        <v>#N/A</v>
      </c>
    </row>
    <row r="19" spans="3:7" ht="15" customHeight="1" x14ac:dyDescent="0.25">
      <c r="C19">
        <v>2022</v>
      </c>
      <c r="D19" s="13">
        <v>1</v>
      </c>
      <c r="E19" s="39">
        <v>8.5999999999999993E-2</v>
      </c>
      <c r="F19" s="14">
        <v>2022</v>
      </c>
      <c r="G19" s="13">
        <f>D19</f>
        <v>1</v>
      </c>
    </row>
    <row r="20" spans="3:7" ht="15" customHeight="1" x14ac:dyDescent="0.25">
      <c r="C20">
        <v>2023</v>
      </c>
      <c r="D20" s="13">
        <f t="shared" ref="D20:D47" si="0">D19*(1+E20)</f>
        <v>1.0720000000000001</v>
      </c>
      <c r="E20" s="39">
        <v>7.1999999999999995E-2</v>
      </c>
      <c r="F20" s="14">
        <v>2023</v>
      </c>
      <c r="G20" s="13">
        <f>D20</f>
        <v>1.0720000000000001</v>
      </c>
    </row>
    <row r="21" spans="3:7" ht="15" customHeight="1" x14ac:dyDescent="0.25">
      <c r="C21">
        <v>2024</v>
      </c>
      <c r="D21" s="13">
        <f t="shared" si="0"/>
        <v>1.1095200000000001</v>
      </c>
      <c r="E21" s="39">
        <v>3.5000000000000003E-2</v>
      </c>
      <c r="F21" s="14">
        <v>2024</v>
      </c>
      <c r="G21" s="13">
        <f>D21</f>
        <v>1.1095200000000001</v>
      </c>
    </row>
    <row r="22" spans="3:7" ht="15" customHeight="1" x14ac:dyDescent="0.25">
      <c r="C22">
        <v>2025</v>
      </c>
      <c r="D22" s="13">
        <f t="shared" si="0"/>
        <v>1.1383675200000001</v>
      </c>
      <c r="E22" s="39">
        <v>2.5999999999999999E-2</v>
      </c>
      <c r="F22" s="14">
        <v>2025</v>
      </c>
      <c r="G22" s="13">
        <f t="shared" ref="G22:G27" si="1">VLOOKUP(F22,$C$18:$D$47,2)</f>
        <v>1.1383675200000001</v>
      </c>
    </row>
    <row r="23" spans="3:7" ht="15" customHeight="1" x14ac:dyDescent="0.25">
      <c r="C23">
        <v>2026</v>
      </c>
      <c r="D23" s="13">
        <f t="shared" si="0"/>
        <v>1.1611348704000002</v>
      </c>
      <c r="E23" s="39">
        <v>0.02</v>
      </c>
      <c r="F23" s="14">
        <v>2030</v>
      </c>
      <c r="G23" s="13">
        <f t="shared" si="1"/>
        <v>1.2568497258183924</v>
      </c>
    </row>
    <row r="24" spans="3:7" ht="15" customHeight="1" x14ac:dyDescent="0.25">
      <c r="C24">
        <v>2027</v>
      </c>
      <c r="D24" s="13">
        <f t="shared" si="0"/>
        <v>1.1843575678080003</v>
      </c>
      <c r="E24" s="39">
        <f t="shared" ref="E24:E47" si="2">E23</f>
        <v>0.02</v>
      </c>
      <c r="F24" s="14">
        <v>2035</v>
      </c>
      <c r="G24" s="13">
        <f t="shared" si="1"/>
        <v>1.3876636547832708</v>
      </c>
    </row>
    <row r="25" spans="3:7" ht="15" customHeight="1" x14ac:dyDescent="0.25">
      <c r="C25">
        <v>2028</v>
      </c>
      <c r="D25" s="13">
        <f t="shared" si="0"/>
        <v>1.2080447191641603</v>
      </c>
      <c r="E25" s="39">
        <f t="shared" si="2"/>
        <v>0.02</v>
      </c>
      <c r="F25" s="14">
        <v>2040</v>
      </c>
      <c r="G25" s="13">
        <f t="shared" si="1"/>
        <v>1.532092802544561</v>
      </c>
    </row>
    <row r="26" spans="3:7" ht="15" customHeight="1" x14ac:dyDescent="0.25">
      <c r="C26">
        <v>2029</v>
      </c>
      <c r="D26" s="13">
        <f t="shared" si="0"/>
        <v>1.2322056135474435</v>
      </c>
      <c r="E26" s="39">
        <f t="shared" si="2"/>
        <v>0.02</v>
      </c>
      <c r="F26" s="14">
        <v>2045</v>
      </c>
      <c r="G26" s="13">
        <f t="shared" si="1"/>
        <v>1.6915542520103382</v>
      </c>
    </row>
    <row r="27" spans="3:7" ht="15" customHeight="1" x14ac:dyDescent="0.25">
      <c r="C27">
        <v>2030</v>
      </c>
      <c r="D27" s="13">
        <f t="shared" si="0"/>
        <v>1.2568497258183924</v>
      </c>
      <c r="E27" s="39">
        <f t="shared" si="2"/>
        <v>0.02</v>
      </c>
      <c r="F27" s="14">
        <v>2050</v>
      </c>
      <c r="G27" s="13">
        <f t="shared" si="1"/>
        <v>1.8676125772159495</v>
      </c>
    </row>
    <row r="28" spans="3:7" ht="15" customHeight="1" x14ac:dyDescent="0.25">
      <c r="C28">
        <v>2031</v>
      </c>
      <c r="D28" s="13">
        <f t="shared" si="0"/>
        <v>1.2819867203347604</v>
      </c>
      <c r="E28" s="39">
        <f t="shared" si="2"/>
        <v>0.02</v>
      </c>
      <c r="F28" s="14"/>
      <c r="G28" s="13"/>
    </row>
    <row r="29" spans="3:7" ht="15" customHeight="1" x14ac:dyDescent="0.25">
      <c r="C29">
        <v>2032</v>
      </c>
      <c r="D29" s="13">
        <f t="shared" si="0"/>
        <v>1.3076264547414556</v>
      </c>
      <c r="E29" s="39">
        <f t="shared" si="2"/>
        <v>0.02</v>
      </c>
      <c r="F29" s="14"/>
      <c r="G29" s="13"/>
    </row>
    <row r="30" spans="3:7" ht="15" customHeight="1" x14ac:dyDescent="0.25">
      <c r="C30">
        <v>2033</v>
      </c>
      <c r="D30" s="13">
        <f t="shared" si="0"/>
        <v>1.3337789838362848</v>
      </c>
      <c r="E30" s="39">
        <f t="shared" si="2"/>
        <v>0.02</v>
      </c>
      <c r="F30" s="14"/>
    </row>
    <row r="31" spans="3:7" ht="15" customHeight="1" x14ac:dyDescent="0.25">
      <c r="C31">
        <v>2034</v>
      </c>
      <c r="D31" s="13">
        <f t="shared" si="0"/>
        <v>1.3604545635130105</v>
      </c>
      <c r="E31" s="39">
        <f t="shared" si="2"/>
        <v>0.02</v>
      </c>
    </row>
    <row r="32" spans="3:7" ht="15" customHeight="1" x14ac:dyDescent="0.25">
      <c r="C32">
        <v>2035</v>
      </c>
      <c r="D32" s="13">
        <f t="shared" si="0"/>
        <v>1.3876636547832708</v>
      </c>
      <c r="E32" s="39">
        <f t="shared" si="2"/>
        <v>0.02</v>
      </c>
    </row>
    <row r="33" spans="3:5" ht="15" customHeight="1" x14ac:dyDescent="0.25">
      <c r="C33">
        <v>2036</v>
      </c>
      <c r="D33" s="13">
        <f t="shared" si="0"/>
        <v>1.4154169278789361</v>
      </c>
      <c r="E33" s="39">
        <f t="shared" si="2"/>
        <v>0.02</v>
      </c>
    </row>
    <row r="34" spans="3:5" ht="15" customHeight="1" x14ac:dyDescent="0.25">
      <c r="C34">
        <v>2037</v>
      </c>
      <c r="D34" s="13">
        <f t="shared" si="0"/>
        <v>1.4437252664365148</v>
      </c>
      <c r="E34" s="39">
        <f t="shared" si="2"/>
        <v>0.02</v>
      </c>
    </row>
    <row r="35" spans="3:5" ht="15" customHeight="1" x14ac:dyDescent="0.25">
      <c r="C35">
        <v>2038</v>
      </c>
      <c r="D35" s="13">
        <f t="shared" si="0"/>
        <v>1.472599771765245</v>
      </c>
      <c r="E35" s="39">
        <f t="shared" si="2"/>
        <v>0.02</v>
      </c>
    </row>
    <row r="36" spans="3:5" ht="15" customHeight="1" x14ac:dyDescent="0.25">
      <c r="C36">
        <v>2039</v>
      </c>
      <c r="D36" s="13">
        <f t="shared" si="0"/>
        <v>1.50205176720055</v>
      </c>
      <c r="E36" s="39">
        <f t="shared" si="2"/>
        <v>0.02</v>
      </c>
    </row>
    <row r="37" spans="3:5" ht="15" customHeight="1" x14ac:dyDescent="0.25">
      <c r="C37">
        <v>2040</v>
      </c>
      <c r="D37" s="13">
        <f t="shared" si="0"/>
        <v>1.532092802544561</v>
      </c>
      <c r="E37" s="39">
        <f t="shared" si="2"/>
        <v>0.02</v>
      </c>
    </row>
    <row r="38" spans="3:5" ht="15" customHeight="1" x14ac:dyDescent="0.25">
      <c r="C38">
        <v>2041</v>
      </c>
      <c r="D38" s="13">
        <f t="shared" si="0"/>
        <v>1.5627346585954522</v>
      </c>
      <c r="E38" s="39">
        <f t="shared" si="2"/>
        <v>0.02</v>
      </c>
    </row>
    <row r="39" spans="3:5" ht="15" customHeight="1" x14ac:dyDescent="0.25">
      <c r="C39">
        <v>2042</v>
      </c>
      <c r="D39" s="13">
        <f t="shared" si="0"/>
        <v>1.5939893517673613</v>
      </c>
      <c r="E39" s="39">
        <f t="shared" si="2"/>
        <v>0.02</v>
      </c>
    </row>
    <row r="40" spans="3:5" ht="15" customHeight="1" x14ac:dyDescent="0.25">
      <c r="C40">
        <v>2043</v>
      </c>
      <c r="D40" s="13">
        <f t="shared" si="0"/>
        <v>1.6258691388027087</v>
      </c>
      <c r="E40" s="39">
        <f t="shared" si="2"/>
        <v>0.02</v>
      </c>
    </row>
    <row r="41" spans="3:5" ht="15" customHeight="1" x14ac:dyDescent="0.25">
      <c r="C41">
        <v>2044</v>
      </c>
      <c r="D41" s="13">
        <f t="shared" si="0"/>
        <v>1.6583865215787628</v>
      </c>
      <c r="E41" s="39">
        <f t="shared" si="2"/>
        <v>0.02</v>
      </c>
    </row>
    <row r="42" spans="3:5" ht="15" customHeight="1" x14ac:dyDescent="0.25">
      <c r="C42">
        <v>2045</v>
      </c>
      <c r="D42" s="13">
        <f t="shared" si="0"/>
        <v>1.6915542520103382</v>
      </c>
      <c r="E42" s="39">
        <f t="shared" si="2"/>
        <v>0.02</v>
      </c>
    </row>
    <row r="43" spans="3:5" ht="15" customHeight="1" x14ac:dyDescent="0.25">
      <c r="C43">
        <v>2046</v>
      </c>
      <c r="D43" s="13">
        <f t="shared" si="0"/>
        <v>1.725385337050545</v>
      </c>
      <c r="E43" s="39">
        <f t="shared" si="2"/>
        <v>0.02</v>
      </c>
    </row>
    <row r="44" spans="3:5" ht="15" customHeight="1" x14ac:dyDescent="0.25">
      <c r="C44">
        <v>2047</v>
      </c>
      <c r="D44" s="13">
        <f t="shared" si="0"/>
        <v>1.7598930437915559</v>
      </c>
      <c r="E44" s="39">
        <f t="shared" si="2"/>
        <v>0.02</v>
      </c>
    </row>
    <row r="45" spans="3:5" ht="15" customHeight="1" x14ac:dyDescent="0.25">
      <c r="C45">
        <v>2048</v>
      </c>
      <c r="D45" s="13">
        <f t="shared" si="0"/>
        <v>1.7950909046673871</v>
      </c>
      <c r="E45" s="39">
        <f t="shared" si="2"/>
        <v>0.02</v>
      </c>
    </row>
    <row r="46" spans="3:5" ht="15" customHeight="1" x14ac:dyDescent="0.25">
      <c r="C46">
        <v>2049</v>
      </c>
      <c r="D46" s="13">
        <f t="shared" si="0"/>
        <v>1.8309927227607348</v>
      </c>
      <c r="E46" s="39">
        <f t="shared" si="2"/>
        <v>0.02</v>
      </c>
    </row>
    <row r="47" spans="3:5" ht="15" customHeight="1" x14ac:dyDescent="0.25">
      <c r="C47">
        <v>2050</v>
      </c>
      <c r="D47" s="13">
        <f t="shared" si="0"/>
        <v>1.8676125772159495</v>
      </c>
      <c r="E47" s="39">
        <f t="shared" si="2"/>
        <v>0.02</v>
      </c>
    </row>
    <row r="48" spans="3:5" ht="15" customHeight="1" x14ac:dyDescent="0.25"/>
    <row r="49" spans="2:2" ht="15" customHeight="1" x14ac:dyDescent="0.25">
      <c r="B49" s="40"/>
    </row>
    <row r="50" spans="2:2" ht="15" customHeight="1" x14ac:dyDescent="0.25">
      <c r="B50" s="40"/>
    </row>
    <row r="51" spans="2:2" ht="15" customHeight="1" x14ac:dyDescent="0.25">
      <c r="B51" s="40"/>
    </row>
    <row r="52" spans="2:2" ht="15" customHeight="1" x14ac:dyDescent="0.25">
      <c r="B52" s="40"/>
    </row>
    <row r="53" spans="2:2" ht="15" customHeight="1" x14ac:dyDescent="0.25"/>
    <row r="54" spans="2:2" ht="15" customHeight="1" x14ac:dyDescent="0.25"/>
    <row r="55" spans="2:2" ht="15" customHeight="1" x14ac:dyDescent="0.25"/>
    <row r="56" spans="2:2" ht="15" customHeight="1" x14ac:dyDescent="0.25"/>
    <row r="57" spans="2:2" ht="15" customHeight="1" x14ac:dyDescent="0.25"/>
    <row r="58" spans="2:2" ht="15" customHeight="1" x14ac:dyDescent="0.25"/>
    <row r="59" spans="2:2" ht="15" customHeight="1" x14ac:dyDescent="0.25"/>
    <row r="60" spans="2:2" ht="15" customHeight="1" x14ac:dyDescent="0.25"/>
    <row r="61" spans="2:2" ht="15" customHeight="1" x14ac:dyDescent="0.25"/>
    <row r="62" spans="2:2" ht="15" customHeight="1" x14ac:dyDescent="0.25"/>
    <row r="63" spans="2:2" ht="15" customHeight="1" x14ac:dyDescent="0.25"/>
    <row r="64" spans="2: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</sheetData>
  <mergeCells count="7">
    <mergeCell ref="H3:H4"/>
    <mergeCell ref="B3:B4"/>
    <mergeCell ref="C3:C4"/>
    <mergeCell ref="D3:D4"/>
    <mergeCell ref="E3:E4"/>
    <mergeCell ref="F3:F4"/>
    <mergeCell ref="G3:G4"/>
  </mergeCells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A3E95-6CA7-4021-9CAD-920CA78027A8}">
  <dimension ref="A1:N1014"/>
  <sheetViews>
    <sheetView tabSelected="1" topLeftCell="A10" zoomScale="85" zoomScaleNormal="73" workbookViewId="0">
      <selection activeCell="D2" sqref="D2"/>
    </sheetView>
  </sheetViews>
  <sheetFormatPr baseColWidth="10" defaultRowHeight="15" x14ac:dyDescent="0.25"/>
  <cols>
    <col min="1" max="1" width="4.7109375" style="16" customWidth="1"/>
    <col min="2" max="2" width="40.7109375" style="16" customWidth="1"/>
    <col min="3" max="3" width="15.7109375" style="16" customWidth="1"/>
    <col min="4" max="5" width="10.7109375" style="16" customWidth="1"/>
    <col min="6" max="6" width="13.5703125" style="16" bestFit="1" customWidth="1"/>
    <col min="7" max="7" width="12.5703125" style="16" bestFit="1" customWidth="1"/>
    <col min="8" max="8" width="10.7109375" style="16" customWidth="1"/>
    <col min="9" max="22" width="10.7109375" customWidth="1"/>
  </cols>
  <sheetData>
    <row r="1" spans="1:11" ht="15" customHeight="1" x14ac:dyDescent="0.25">
      <c r="A1"/>
      <c r="B1" s="15"/>
      <c r="C1" s="15"/>
    </row>
    <row r="2" spans="1:11" ht="15" customHeight="1" x14ac:dyDescent="0.25">
      <c r="A2"/>
      <c r="B2" s="2" t="s">
        <v>43</v>
      </c>
      <c r="C2" s="3"/>
      <c r="D2" s="4" t="s">
        <v>96</v>
      </c>
      <c r="E2" s="5"/>
      <c r="F2" s="5"/>
      <c r="G2" s="5"/>
      <c r="H2" s="6"/>
    </row>
    <row r="3" spans="1:11" ht="15" customHeight="1" x14ac:dyDescent="0.25">
      <c r="A3"/>
      <c r="B3" s="52"/>
      <c r="C3" s="53" t="s">
        <v>5</v>
      </c>
      <c r="D3" s="55">
        <v>2022</v>
      </c>
      <c r="E3" s="55">
        <v>2030</v>
      </c>
      <c r="F3" s="55">
        <v>2040</v>
      </c>
      <c r="G3" s="51" t="s">
        <v>0</v>
      </c>
      <c r="H3" s="51" t="s">
        <v>1</v>
      </c>
    </row>
    <row r="4" spans="1:11" ht="15" customHeight="1" x14ac:dyDescent="0.25">
      <c r="A4"/>
      <c r="B4" s="52"/>
      <c r="C4" s="54"/>
      <c r="D4" s="55"/>
      <c r="E4" s="55"/>
      <c r="F4" s="55"/>
      <c r="G4" s="51"/>
      <c r="H4" s="51"/>
    </row>
    <row r="5" spans="1:11" ht="15" customHeight="1" x14ac:dyDescent="0.25">
      <c r="A5"/>
      <c r="B5" s="7" t="s">
        <v>6</v>
      </c>
      <c r="C5" s="8" t="s">
        <v>46</v>
      </c>
      <c r="D5" s="10">
        <v>30</v>
      </c>
      <c r="E5" s="10">
        <v>125</v>
      </c>
      <c r="F5" s="10">
        <v>425</v>
      </c>
      <c r="G5" s="11" t="s">
        <v>7</v>
      </c>
      <c r="H5" s="11">
        <v>1</v>
      </c>
    </row>
    <row r="6" spans="1:11" x14ac:dyDescent="0.25">
      <c r="A6"/>
      <c r="B6"/>
      <c r="C6"/>
      <c r="D6"/>
      <c r="E6"/>
      <c r="F6"/>
      <c r="G6"/>
      <c r="H6"/>
    </row>
    <row r="7" spans="1:11" x14ac:dyDescent="0.25">
      <c r="A7"/>
      <c r="B7" t="s">
        <v>0</v>
      </c>
      <c r="C7"/>
      <c r="D7"/>
      <c r="E7"/>
      <c r="F7"/>
      <c r="G7"/>
      <c r="H7"/>
    </row>
    <row r="8" spans="1:11" x14ac:dyDescent="0.25">
      <c r="A8"/>
      <c r="B8"/>
      <c r="C8" s="12" t="s">
        <v>2</v>
      </c>
      <c r="D8" t="s">
        <v>95</v>
      </c>
      <c r="E8"/>
      <c r="F8"/>
      <c r="G8"/>
      <c r="H8"/>
    </row>
    <row r="9" spans="1:11" x14ac:dyDescent="0.25">
      <c r="A9"/>
      <c r="B9"/>
      <c r="C9" s="12" t="s">
        <v>3</v>
      </c>
      <c r="D9" t="s">
        <v>57</v>
      </c>
      <c r="E9"/>
      <c r="F9" s="17"/>
      <c r="G9"/>
      <c r="H9"/>
    </row>
    <row r="10" spans="1:11" x14ac:dyDescent="0.25">
      <c r="A10"/>
      <c r="B10" t="s">
        <v>1</v>
      </c>
      <c r="C10"/>
      <c r="D10"/>
      <c r="E10"/>
      <c r="F10"/>
      <c r="G10"/>
      <c r="H10"/>
    </row>
    <row r="11" spans="1:11" x14ac:dyDescent="0.25">
      <c r="A11"/>
      <c r="B11"/>
      <c r="C11" s="18">
        <v>1</v>
      </c>
      <c r="D11" t="s">
        <v>11</v>
      </c>
      <c r="E11"/>
      <c r="F11"/>
      <c r="G11"/>
      <c r="H11"/>
      <c r="K11" s="19"/>
    </row>
    <row r="12" spans="1:11" x14ac:dyDescent="0.25">
      <c r="A12"/>
      <c r="B12"/>
      <c r="C12" s="18"/>
      <c r="D12"/>
      <c r="E12"/>
      <c r="F12" s="57"/>
      <c r="G12" s="57"/>
      <c r="H12"/>
      <c r="K12" s="19"/>
    </row>
    <row r="13" spans="1:11" x14ac:dyDescent="0.25">
      <c r="A13"/>
      <c r="B13"/>
      <c r="C13" s="18"/>
      <c r="D13"/>
      <c r="E13"/>
      <c r="F13" s="50"/>
      <c r="G13" s="50"/>
      <c r="H13"/>
      <c r="K13" s="19"/>
    </row>
    <row r="14" spans="1:11" x14ac:dyDescent="0.25">
      <c r="A14"/>
      <c r="B14"/>
      <c r="C14" s="18"/>
      <c r="D14"/>
      <c r="E14"/>
      <c r="F14" s="50"/>
      <c r="G14" s="50"/>
      <c r="H14"/>
      <c r="K14" s="19"/>
    </row>
    <row r="15" spans="1:11" ht="18" x14ac:dyDescent="0.35">
      <c r="A15"/>
      <c r="B15"/>
      <c r="C15"/>
      <c r="D15" s="20"/>
      <c r="E15" t="s">
        <v>82</v>
      </c>
      <c r="F15"/>
      <c r="G15"/>
      <c r="H15"/>
    </row>
    <row r="16" spans="1:11" x14ac:dyDescent="0.25">
      <c r="A16"/>
      <c r="B16"/>
      <c r="C16"/>
      <c r="D16">
        <v>2021</v>
      </c>
      <c r="E16" s="14">
        <v>25</v>
      </c>
      <c r="F16" s="46"/>
      <c r="G16" s="46"/>
      <c r="H16"/>
    </row>
    <row r="17" spans="1:14" x14ac:dyDescent="0.25">
      <c r="A17"/>
      <c r="B17"/>
      <c r="C17"/>
      <c r="D17">
        <v>2022</v>
      </c>
      <c r="E17" s="14">
        <v>30</v>
      </c>
      <c r="F17" s="46"/>
      <c r="G17" s="46"/>
      <c r="H17"/>
    </row>
    <row r="18" spans="1:14" x14ac:dyDescent="0.25">
      <c r="A18"/>
      <c r="B18"/>
      <c r="C18"/>
      <c r="D18">
        <v>2023</v>
      </c>
      <c r="E18" s="14">
        <v>30</v>
      </c>
      <c r="F18" s="46"/>
      <c r="G18" s="46"/>
      <c r="H18"/>
    </row>
    <row r="19" spans="1:14" x14ac:dyDescent="0.25">
      <c r="A19"/>
      <c r="B19"/>
      <c r="C19"/>
      <c r="D19">
        <v>2024</v>
      </c>
      <c r="E19" s="14">
        <v>45</v>
      </c>
      <c r="F19" s="46"/>
      <c r="G19" s="46"/>
      <c r="H19"/>
      <c r="M19" s="56"/>
      <c r="N19" s="56"/>
    </row>
    <row r="20" spans="1:14" x14ac:dyDescent="0.25">
      <c r="A20"/>
      <c r="B20"/>
      <c r="C20"/>
      <c r="D20">
        <v>2025</v>
      </c>
      <c r="E20" s="14">
        <v>55</v>
      </c>
      <c r="F20" s="46"/>
      <c r="G20" s="46"/>
      <c r="H20"/>
      <c r="M20" s="56"/>
      <c r="N20" s="56"/>
    </row>
    <row r="21" spans="1:14" x14ac:dyDescent="0.25">
      <c r="A21"/>
      <c r="B21"/>
      <c r="C21"/>
      <c r="D21">
        <v>2026</v>
      </c>
      <c r="E21" s="14">
        <v>65</v>
      </c>
      <c r="F21" s="46"/>
      <c r="G21" s="46"/>
      <c r="H21"/>
    </row>
    <row r="22" spans="1:14" x14ac:dyDescent="0.25">
      <c r="A22"/>
      <c r="B22"/>
      <c r="C22"/>
      <c r="D22">
        <v>2027</v>
      </c>
      <c r="E22" s="14">
        <v>80</v>
      </c>
      <c r="F22" s="46"/>
      <c r="G22" s="46"/>
      <c r="H22"/>
    </row>
    <row r="23" spans="1:14" x14ac:dyDescent="0.25">
      <c r="A23"/>
      <c r="B23"/>
      <c r="C23"/>
      <c r="D23">
        <v>2028</v>
      </c>
      <c r="E23" s="14">
        <v>95</v>
      </c>
      <c r="F23" s="46"/>
      <c r="G23" s="46"/>
      <c r="H23"/>
    </row>
    <row r="24" spans="1:14" x14ac:dyDescent="0.25">
      <c r="A24"/>
      <c r="B24"/>
      <c r="C24"/>
      <c r="D24">
        <v>2029</v>
      </c>
      <c r="E24">
        <v>110</v>
      </c>
      <c r="F24" s="46"/>
      <c r="G24" s="46"/>
      <c r="H24"/>
    </row>
    <row r="25" spans="1:14" x14ac:dyDescent="0.25">
      <c r="A25"/>
      <c r="B25"/>
      <c r="C25"/>
      <c r="D25">
        <v>2030</v>
      </c>
      <c r="E25">
        <v>125</v>
      </c>
      <c r="F25" s="46"/>
      <c r="G25" s="46"/>
      <c r="H25"/>
    </row>
    <row r="26" spans="1:14" x14ac:dyDescent="0.25">
      <c r="A26"/>
      <c r="B26"/>
      <c r="C26"/>
      <c r="D26">
        <v>2031</v>
      </c>
      <c r="E26">
        <v>140</v>
      </c>
      <c r="F26" s="46"/>
      <c r="G26" s="46"/>
      <c r="H26"/>
    </row>
    <row r="27" spans="1:14" x14ac:dyDescent="0.25">
      <c r="A27"/>
      <c r="B27"/>
      <c r="C27"/>
      <c r="D27">
        <v>2032</v>
      </c>
      <c r="E27">
        <v>155</v>
      </c>
      <c r="F27" s="46"/>
      <c r="G27" s="46"/>
      <c r="H27"/>
    </row>
    <row r="28" spans="1:14" x14ac:dyDescent="0.25">
      <c r="A28"/>
      <c r="B28"/>
      <c r="C28"/>
      <c r="D28">
        <v>2033</v>
      </c>
      <c r="E28">
        <v>170</v>
      </c>
      <c r="F28" s="46"/>
      <c r="G28" s="46"/>
      <c r="H28"/>
    </row>
    <row r="29" spans="1:14" x14ac:dyDescent="0.25">
      <c r="A29"/>
      <c r="B29"/>
      <c r="C29"/>
      <c r="D29">
        <v>2034</v>
      </c>
      <c r="E29">
        <v>185</v>
      </c>
      <c r="F29" s="46"/>
      <c r="G29" s="46"/>
      <c r="H29"/>
    </row>
    <row r="30" spans="1:14" x14ac:dyDescent="0.25">
      <c r="A30"/>
      <c r="B30"/>
      <c r="C30"/>
      <c r="D30">
        <v>2035</v>
      </c>
      <c r="E30">
        <v>200</v>
      </c>
      <c r="F30" s="46"/>
      <c r="G30" s="46"/>
      <c r="H30"/>
    </row>
    <row r="31" spans="1:14" x14ac:dyDescent="0.25">
      <c r="A31"/>
      <c r="B31"/>
      <c r="C31"/>
      <c r="D31">
        <v>2036</v>
      </c>
      <c r="E31">
        <v>215</v>
      </c>
      <c r="F31" s="46"/>
      <c r="G31" s="46"/>
      <c r="H31"/>
    </row>
    <row r="32" spans="1:14" x14ac:dyDescent="0.25">
      <c r="A32"/>
      <c r="B32"/>
      <c r="C32"/>
      <c r="D32">
        <v>2037</v>
      </c>
      <c r="E32">
        <v>230</v>
      </c>
      <c r="F32" s="46"/>
      <c r="G32" s="46"/>
      <c r="H32"/>
    </row>
    <row r="33" spans="1:8" x14ac:dyDescent="0.25">
      <c r="A33"/>
      <c r="B33"/>
      <c r="C33"/>
      <c r="D33">
        <v>2038</v>
      </c>
      <c r="E33">
        <v>245</v>
      </c>
      <c r="F33" s="46"/>
      <c r="G33" s="46"/>
      <c r="H33"/>
    </row>
    <row r="34" spans="1:8" x14ac:dyDescent="0.25">
      <c r="A34"/>
      <c r="B34"/>
      <c r="C34"/>
      <c r="D34">
        <v>2039</v>
      </c>
      <c r="E34">
        <v>260</v>
      </c>
      <c r="F34" s="46"/>
      <c r="G34" s="46"/>
      <c r="H34"/>
    </row>
    <row r="35" spans="1:8" x14ac:dyDescent="0.25">
      <c r="A35"/>
      <c r="B35"/>
      <c r="C35"/>
      <c r="D35">
        <v>2040</v>
      </c>
      <c r="E35">
        <v>275</v>
      </c>
      <c r="F35" s="46"/>
      <c r="G35" s="46"/>
      <c r="H35"/>
    </row>
    <row r="36" spans="1:8" x14ac:dyDescent="0.25">
      <c r="A36"/>
      <c r="B36"/>
      <c r="C36"/>
      <c r="D36">
        <v>2041</v>
      </c>
      <c r="E36">
        <v>290</v>
      </c>
      <c r="F36" s="46"/>
      <c r="G36" s="46"/>
      <c r="H36"/>
    </row>
    <row r="37" spans="1:8" x14ac:dyDescent="0.25">
      <c r="A37"/>
      <c r="B37"/>
      <c r="C37"/>
      <c r="D37">
        <v>2042</v>
      </c>
      <c r="E37">
        <v>305</v>
      </c>
      <c r="F37" s="46"/>
      <c r="G37" s="46"/>
      <c r="H37"/>
    </row>
    <row r="38" spans="1:8" x14ac:dyDescent="0.25">
      <c r="A38"/>
      <c r="B38"/>
      <c r="C38"/>
      <c r="D38">
        <v>2043</v>
      </c>
      <c r="E38">
        <v>320</v>
      </c>
      <c r="F38" s="46"/>
      <c r="G38" s="46"/>
      <c r="H38"/>
    </row>
    <row r="39" spans="1:8" x14ac:dyDescent="0.25">
      <c r="A39"/>
      <c r="B39"/>
      <c r="C39"/>
      <c r="D39">
        <v>2044</v>
      </c>
      <c r="E39">
        <v>335</v>
      </c>
      <c r="F39" s="46"/>
      <c r="G39" s="46"/>
      <c r="H39"/>
    </row>
    <row r="40" spans="1:8" x14ac:dyDescent="0.25">
      <c r="A40"/>
      <c r="B40"/>
      <c r="C40"/>
      <c r="D40">
        <v>2045</v>
      </c>
      <c r="E40">
        <v>350</v>
      </c>
      <c r="F40" s="46"/>
      <c r="G40" s="46"/>
      <c r="H40"/>
    </row>
    <row r="41" spans="1:8" x14ac:dyDescent="0.25">
      <c r="A41"/>
      <c r="B41"/>
      <c r="C41"/>
      <c r="D41">
        <v>2046</v>
      </c>
      <c r="E41">
        <v>365</v>
      </c>
      <c r="F41" s="46"/>
      <c r="G41" s="46"/>
      <c r="H41"/>
    </row>
    <row r="42" spans="1:8" x14ac:dyDescent="0.25">
      <c r="A42"/>
      <c r="B42"/>
      <c r="C42"/>
      <c r="D42">
        <v>2047</v>
      </c>
      <c r="E42">
        <v>380</v>
      </c>
      <c r="F42" s="46"/>
      <c r="G42" s="46"/>
      <c r="H42"/>
    </row>
    <row r="43" spans="1:8" x14ac:dyDescent="0.25">
      <c r="A43"/>
      <c r="B43"/>
      <c r="C43"/>
      <c r="D43">
        <v>2048</v>
      </c>
      <c r="E43">
        <v>395</v>
      </c>
      <c r="F43" s="46"/>
      <c r="G43" s="46"/>
      <c r="H43"/>
    </row>
    <row r="44" spans="1:8" x14ac:dyDescent="0.25">
      <c r="A44"/>
      <c r="B44"/>
      <c r="C44"/>
      <c r="D44">
        <v>2049</v>
      </c>
      <c r="E44">
        <v>410</v>
      </c>
      <c r="F44" s="46"/>
      <c r="G44" s="46"/>
      <c r="H44"/>
    </row>
    <row r="45" spans="1:8" x14ac:dyDescent="0.25">
      <c r="A45"/>
      <c r="B45"/>
      <c r="C45"/>
      <c r="D45">
        <v>2050</v>
      </c>
      <c r="E45">
        <v>425</v>
      </c>
      <c r="F45" s="46"/>
      <c r="G45" s="46"/>
      <c r="H45"/>
    </row>
    <row r="46" spans="1:8" customFormat="1" x14ac:dyDescent="0.25"/>
    <row r="47" spans="1:8" customFormat="1" x14ac:dyDescent="0.25"/>
    <row r="48" spans="1:8" customFormat="1" x14ac:dyDescent="0.25"/>
    <row r="49" spans="2:2" customFormat="1" x14ac:dyDescent="0.25"/>
    <row r="50" spans="2:2" customFormat="1" x14ac:dyDescent="0.25"/>
    <row r="51" spans="2:2" customFormat="1" x14ac:dyDescent="0.25">
      <c r="B51" s="40"/>
    </row>
    <row r="52" spans="2:2" customFormat="1" x14ac:dyDescent="0.25"/>
    <row r="53" spans="2:2" customFormat="1" x14ac:dyDescent="0.25"/>
    <row r="54" spans="2:2" customFormat="1" x14ac:dyDescent="0.25"/>
    <row r="55" spans="2:2" customFormat="1" x14ac:dyDescent="0.25"/>
    <row r="56" spans="2:2" customFormat="1" x14ac:dyDescent="0.25"/>
    <row r="57" spans="2:2" customFormat="1" x14ac:dyDescent="0.25"/>
    <row r="58" spans="2:2" customFormat="1" x14ac:dyDescent="0.25"/>
    <row r="59" spans="2:2" customFormat="1" x14ac:dyDescent="0.25"/>
    <row r="60" spans="2:2" customFormat="1" x14ac:dyDescent="0.25"/>
    <row r="61" spans="2:2" customFormat="1" x14ac:dyDescent="0.25"/>
    <row r="62" spans="2:2" customFormat="1" x14ac:dyDescent="0.25"/>
    <row r="63" spans="2:2" customFormat="1" x14ac:dyDescent="0.25"/>
    <row r="64" spans="2:2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customFormat="1" x14ac:dyDescent="0.25"/>
    <row r="562" customFormat="1" x14ac:dyDescent="0.25"/>
    <row r="563" customFormat="1" x14ac:dyDescent="0.25"/>
    <row r="564" customFormat="1" x14ac:dyDescent="0.25"/>
    <row r="565" customFormat="1" x14ac:dyDescent="0.25"/>
    <row r="566" customFormat="1" x14ac:dyDescent="0.25"/>
    <row r="567" customFormat="1" x14ac:dyDescent="0.25"/>
    <row r="568" customFormat="1" x14ac:dyDescent="0.25"/>
    <row r="569" customFormat="1" x14ac:dyDescent="0.25"/>
    <row r="570" customFormat="1" x14ac:dyDescent="0.25"/>
    <row r="571" customFormat="1" x14ac:dyDescent="0.25"/>
    <row r="572" customFormat="1" x14ac:dyDescent="0.25"/>
    <row r="573" customFormat="1" x14ac:dyDescent="0.25"/>
    <row r="574" customFormat="1" x14ac:dyDescent="0.25"/>
    <row r="575" customFormat="1" x14ac:dyDescent="0.25"/>
    <row r="576" customFormat="1" x14ac:dyDescent="0.25"/>
    <row r="577" customFormat="1" x14ac:dyDescent="0.25"/>
    <row r="578" customFormat="1" x14ac:dyDescent="0.25"/>
    <row r="579" customFormat="1" x14ac:dyDescent="0.25"/>
    <row r="580" customFormat="1" x14ac:dyDescent="0.25"/>
    <row r="581" customFormat="1" x14ac:dyDescent="0.25"/>
    <row r="582" customFormat="1" x14ac:dyDescent="0.25"/>
    <row r="583" customFormat="1" x14ac:dyDescent="0.25"/>
    <row r="584" customFormat="1" x14ac:dyDescent="0.25"/>
    <row r="585" customFormat="1" x14ac:dyDescent="0.25"/>
    <row r="586" customFormat="1" x14ac:dyDescent="0.25"/>
    <row r="587" customFormat="1" x14ac:dyDescent="0.25"/>
    <row r="588" customFormat="1" x14ac:dyDescent="0.25"/>
    <row r="589" customFormat="1" x14ac:dyDescent="0.25"/>
    <row r="590" customFormat="1" x14ac:dyDescent="0.25"/>
    <row r="591" customFormat="1" x14ac:dyDescent="0.25"/>
    <row r="592" customFormat="1" x14ac:dyDescent="0.25"/>
    <row r="593" customFormat="1" x14ac:dyDescent="0.25"/>
    <row r="594" customFormat="1" x14ac:dyDescent="0.25"/>
    <row r="595" customFormat="1" x14ac:dyDescent="0.25"/>
    <row r="596" customFormat="1" x14ac:dyDescent="0.25"/>
    <row r="597" customFormat="1" x14ac:dyDescent="0.25"/>
    <row r="598" customFormat="1" x14ac:dyDescent="0.25"/>
    <row r="599" customFormat="1" x14ac:dyDescent="0.25"/>
    <row r="600" customFormat="1" x14ac:dyDescent="0.25"/>
    <row r="601" customFormat="1" x14ac:dyDescent="0.25"/>
    <row r="602" customFormat="1" x14ac:dyDescent="0.25"/>
    <row r="603" customFormat="1" x14ac:dyDescent="0.25"/>
    <row r="604" customFormat="1" x14ac:dyDescent="0.25"/>
    <row r="605" customFormat="1" x14ac:dyDescent="0.25"/>
    <row r="606" customFormat="1" x14ac:dyDescent="0.25"/>
    <row r="607" customFormat="1" x14ac:dyDescent="0.25"/>
    <row r="608" customFormat="1" x14ac:dyDescent="0.25"/>
    <row r="609" customFormat="1" x14ac:dyDescent="0.25"/>
    <row r="610" customFormat="1" x14ac:dyDescent="0.25"/>
    <row r="611" customFormat="1" x14ac:dyDescent="0.25"/>
    <row r="612" customFormat="1" x14ac:dyDescent="0.25"/>
    <row r="613" customFormat="1" x14ac:dyDescent="0.25"/>
    <row r="614" customFormat="1" x14ac:dyDescent="0.25"/>
    <row r="615" customFormat="1" x14ac:dyDescent="0.25"/>
    <row r="616" customFormat="1" x14ac:dyDescent="0.25"/>
    <row r="617" customFormat="1" x14ac:dyDescent="0.25"/>
    <row r="618" customFormat="1" x14ac:dyDescent="0.25"/>
    <row r="619" customFormat="1" x14ac:dyDescent="0.25"/>
    <row r="620" customFormat="1" x14ac:dyDescent="0.25"/>
    <row r="621" customFormat="1" x14ac:dyDescent="0.25"/>
    <row r="622" customFormat="1" x14ac:dyDescent="0.25"/>
    <row r="623" customFormat="1" x14ac:dyDescent="0.25"/>
    <row r="624" customFormat="1" x14ac:dyDescent="0.25"/>
    <row r="625" customFormat="1" x14ac:dyDescent="0.25"/>
    <row r="626" customFormat="1" x14ac:dyDescent="0.25"/>
    <row r="627" customFormat="1" x14ac:dyDescent="0.25"/>
    <row r="628" customFormat="1" x14ac:dyDescent="0.25"/>
    <row r="629" customFormat="1" x14ac:dyDescent="0.25"/>
    <row r="630" customFormat="1" x14ac:dyDescent="0.25"/>
    <row r="631" customFormat="1" x14ac:dyDescent="0.25"/>
    <row r="632" customFormat="1" x14ac:dyDescent="0.25"/>
    <row r="633" customFormat="1" x14ac:dyDescent="0.25"/>
    <row r="634" customFormat="1" x14ac:dyDescent="0.25"/>
    <row r="635" customFormat="1" x14ac:dyDescent="0.25"/>
    <row r="636" customFormat="1" x14ac:dyDescent="0.25"/>
    <row r="637" customFormat="1" x14ac:dyDescent="0.25"/>
    <row r="638" customFormat="1" x14ac:dyDescent="0.25"/>
    <row r="639" customFormat="1" x14ac:dyDescent="0.25"/>
    <row r="640" customFormat="1" x14ac:dyDescent="0.25"/>
    <row r="641" customFormat="1" x14ac:dyDescent="0.25"/>
    <row r="642" customFormat="1" x14ac:dyDescent="0.25"/>
    <row r="643" customFormat="1" x14ac:dyDescent="0.25"/>
    <row r="644" customFormat="1" x14ac:dyDescent="0.25"/>
    <row r="645" customFormat="1" x14ac:dyDescent="0.25"/>
    <row r="646" customFormat="1" x14ac:dyDescent="0.25"/>
    <row r="647" customFormat="1" x14ac:dyDescent="0.25"/>
    <row r="648" customFormat="1" x14ac:dyDescent="0.25"/>
    <row r="649" customFormat="1" x14ac:dyDescent="0.25"/>
    <row r="650" customFormat="1" x14ac:dyDescent="0.25"/>
    <row r="651" customFormat="1" x14ac:dyDescent="0.25"/>
    <row r="652" customFormat="1" x14ac:dyDescent="0.25"/>
    <row r="653" customFormat="1" x14ac:dyDescent="0.25"/>
    <row r="654" customFormat="1" x14ac:dyDescent="0.25"/>
    <row r="655" customFormat="1" x14ac:dyDescent="0.25"/>
    <row r="656" customFormat="1" x14ac:dyDescent="0.25"/>
    <row r="657" customFormat="1" x14ac:dyDescent="0.25"/>
    <row r="658" customFormat="1" x14ac:dyDescent="0.25"/>
    <row r="659" customFormat="1" x14ac:dyDescent="0.25"/>
    <row r="660" customFormat="1" x14ac:dyDescent="0.25"/>
    <row r="661" customFormat="1" x14ac:dyDescent="0.25"/>
    <row r="662" customFormat="1" x14ac:dyDescent="0.25"/>
    <row r="663" customFormat="1" x14ac:dyDescent="0.25"/>
    <row r="664" customFormat="1" x14ac:dyDescent="0.25"/>
    <row r="665" customFormat="1" x14ac:dyDescent="0.25"/>
    <row r="666" customFormat="1" x14ac:dyDescent="0.25"/>
    <row r="667" customFormat="1" x14ac:dyDescent="0.25"/>
    <row r="668" customFormat="1" x14ac:dyDescent="0.25"/>
    <row r="669" customFormat="1" x14ac:dyDescent="0.25"/>
    <row r="670" customFormat="1" x14ac:dyDescent="0.25"/>
    <row r="671" customFormat="1" x14ac:dyDescent="0.25"/>
    <row r="672" customFormat="1" x14ac:dyDescent="0.25"/>
    <row r="673" customFormat="1" x14ac:dyDescent="0.25"/>
    <row r="674" customFormat="1" x14ac:dyDescent="0.25"/>
    <row r="675" customFormat="1" x14ac:dyDescent="0.25"/>
    <row r="676" customFormat="1" x14ac:dyDescent="0.25"/>
    <row r="677" customFormat="1" x14ac:dyDescent="0.25"/>
    <row r="678" customFormat="1" x14ac:dyDescent="0.25"/>
    <row r="679" customFormat="1" x14ac:dyDescent="0.25"/>
    <row r="680" customFormat="1" x14ac:dyDescent="0.25"/>
    <row r="681" customFormat="1" x14ac:dyDescent="0.25"/>
    <row r="682" customFormat="1" x14ac:dyDescent="0.25"/>
    <row r="683" customFormat="1" x14ac:dyDescent="0.25"/>
    <row r="684" customFormat="1" x14ac:dyDescent="0.25"/>
    <row r="685" customFormat="1" x14ac:dyDescent="0.25"/>
    <row r="686" customFormat="1" x14ac:dyDescent="0.25"/>
    <row r="687" customFormat="1" x14ac:dyDescent="0.25"/>
    <row r="688" customFormat="1" x14ac:dyDescent="0.25"/>
    <row r="689" customFormat="1" x14ac:dyDescent="0.25"/>
    <row r="690" customFormat="1" x14ac:dyDescent="0.25"/>
    <row r="691" customFormat="1" x14ac:dyDescent="0.25"/>
    <row r="692" customFormat="1" x14ac:dyDescent="0.25"/>
    <row r="693" customFormat="1" x14ac:dyDescent="0.25"/>
    <row r="694" customFormat="1" x14ac:dyDescent="0.25"/>
    <row r="695" customFormat="1" x14ac:dyDescent="0.25"/>
    <row r="696" customFormat="1" x14ac:dyDescent="0.25"/>
    <row r="697" customFormat="1" x14ac:dyDescent="0.25"/>
    <row r="698" customFormat="1" x14ac:dyDescent="0.25"/>
    <row r="699" customFormat="1" x14ac:dyDescent="0.25"/>
    <row r="700" customFormat="1" x14ac:dyDescent="0.25"/>
    <row r="701" customFormat="1" x14ac:dyDescent="0.25"/>
    <row r="702" customFormat="1" x14ac:dyDescent="0.25"/>
    <row r="703" customFormat="1" x14ac:dyDescent="0.25"/>
    <row r="704" customFormat="1" x14ac:dyDescent="0.25"/>
    <row r="705" customFormat="1" x14ac:dyDescent="0.25"/>
    <row r="706" customFormat="1" x14ac:dyDescent="0.25"/>
    <row r="707" customFormat="1" x14ac:dyDescent="0.25"/>
    <row r="708" customFormat="1" x14ac:dyDescent="0.25"/>
    <row r="709" customFormat="1" x14ac:dyDescent="0.25"/>
    <row r="710" customFormat="1" x14ac:dyDescent="0.25"/>
    <row r="711" customFormat="1" x14ac:dyDescent="0.25"/>
    <row r="712" customFormat="1" x14ac:dyDescent="0.25"/>
    <row r="713" customFormat="1" x14ac:dyDescent="0.25"/>
    <row r="714" customFormat="1" x14ac:dyDescent="0.25"/>
    <row r="715" customFormat="1" x14ac:dyDescent="0.25"/>
    <row r="716" customFormat="1" x14ac:dyDescent="0.25"/>
    <row r="717" customFormat="1" x14ac:dyDescent="0.25"/>
    <row r="718" customFormat="1" x14ac:dyDescent="0.25"/>
    <row r="719" customFormat="1" x14ac:dyDescent="0.25"/>
    <row r="720" customFormat="1" x14ac:dyDescent="0.25"/>
    <row r="721" customFormat="1" x14ac:dyDescent="0.25"/>
    <row r="722" customFormat="1" x14ac:dyDescent="0.25"/>
    <row r="723" customFormat="1" x14ac:dyDescent="0.25"/>
    <row r="724" customFormat="1" x14ac:dyDescent="0.25"/>
    <row r="725" customFormat="1" x14ac:dyDescent="0.25"/>
    <row r="726" customFormat="1" x14ac:dyDescent="0.25"/>
    <row r="727" customFormat="1" x14ac:dyDescent="0.25"/>
    <row r="728" customFormat="1" x14ac:dyDescent="0.25"/>
    <row r="729" customFormat="1" x14ac:dyDescent="0.25"/>
    <row r="730" customFormat="1" x14ac:dyDescent="0.25"/>
    <row r="731" customFormat="1" x14ac:dyDescent="0.25"/>
    <row r="732" customFormat="1" x14ac:dyDescent="0.25"/>
    <row r="733" customFormat="1" x14ac:dyDescent="0.25"/>
    <row r="734" customFormat="1" x14ac:dyDescent="0.25"/>
    <row r="735" customFormat="1" x14ac:dyDescent="0.25"/>
    <row r="736" customFormat="1" x14ac:dyDescent="0.25"/>
    <row r="737" customFormat="1" x14ac:dyDescent="0.25"/>
    <row r="738" customFormat="1" x14ac:dyDescent="0.25"/>
    <row r="739" customFormat="1" x14ac:dyDescent="0.25"/>
    <row r="740" customFormat="1" x14ac:dyDescent="0.25"/>
    <row r="741" customFormat="1" x14ac:dyDescent="0.25"/>
    <row r="742" customFormat="1" x14ac:dyDescent="0.25"/>
    <row r="743" customFormat="1" x14ac:dyDescent="0.25"/>
    <row r="744" customFormat="1" x14ac:dyDescent="0.25"/>
    <row r="745" customFormat="1" x14ac:dyDescent="0.25"/>
    <row r="746" customFormat="1" x14ac:dyDescent="0.25"/>
    <row r="747" customFormat="1" x14ac:dyDescent="0.25"/>
    <row r="748" customFormat="1" x14ac:dyDescent="0.25"/>
    <row r="749" customFormat="1" x14ac:dyDescent="0.25"/>
    <row r="750" customFormat="1" x14ac:dyDescent="0.25"/>
    <row r="751" customFormat="1" x14ac:dyDescent="0.25"/>
    <row r="752" customFormat="1" x14ac:dyDescent="0.25"/>
    <row r="753" customFormat="1" x14ac:dyDescent="0.25"/>
    <row r="754" customFormat="1" x14ac:dyDescent="0.25"/>
    <row r="755" customFormat="1" x14ac:dyDescent="0.25"/>
    <row r="756" customFormat="1" x14ac:dyDescent="0.25"/>
    <row r="757" customFormat="1" x14ac:dyDescent="0.25"/>
    <row r="758" customFormat="1" x14ac:dyDescent="0.25"/>
    <row r="759" customFormat="1" x14ac:dyDescent="0.25"/>
    <row r="760" customFormat="1" x14ac:dyDescent="0.25"/>
    <row r="761" customFormat="1" x14ac:dyDescent="0.25"/>
    <row r="762" customFormat="1" x14ac:dyDescent="0.25"/>
    <row r="763" customFormat="1" x14ac:dyDescent="0.25"/>
    <row r="764" customFormat="1" x14ac:dyDescent="0.25"/>
    <row r="765" customFormat="1" x14ac:dyDescent="0.25"/>
    <row r="766" customFormat="1" x14ac:dyDescent="0.25"/>
    <row r="767" customFormat="1" x14ac:dyDescent="0.25"/>
    <row r="768" customFormat="1" x14ac:dyDescent="0.25"/>
    <row r="769" customFormat="1" x14ac:dyDescent="0.25"/>
    <row r="770" customFormat="1" x14ac:dyDescent="0.25"/>
    <row r="771" customFormat="1" x14ac:dyDescent="0.25"/>
    <row r="772" customFormat="1" x14ac:dyDescent="0.25"/>
    <row r="773" customFormat="1" x14ac:dyDescent="0.25"/>
    <row r="774" customFormat="1" x14ac:dyDescent="0.25"/>
    <row r="775" customFormat="1" x14ac:dyDescent="0.25"/>
    <row r="776" customFormat="1" x14ac:dyDescent="0.25"/>
    <row r="777" customFormat="1" x14ac:dyDescent="0.25"/>
    <row r="778" customFormat="1" x14ac:dyDescent="0.25"/>
    <row r="779" customFormat="1" x14ac:dyDescent="0.25"/>
    <row r="780" customFormat="1" x14ac:dyDescent="0.25"/>
    <row r="781" customFormat="1" x14ac:dyDescent="0.25"/>
    <row r="782" customFormat="1" x14ac:dyDescent="0.25"/>
    <row r="783" customFormat="1" x14ac:dyDescent="0.25"/>
    <row r="784" customFormat="1" x14ac:dyDescent="0.25"/>
    <row r="785" customFormat="1" x14ac:dyDescent="0.25"/>
    <row r="786" customFormat="1" x14ac:dyDescent="0.25"/>
    <row r="787" customFormat="1" x14ac:dyDescent="0.25"/>
    <row r="788" customFormat="1" x14ac:dyDescent="0.25"/>
    <row r="789" customFormat="1" x14ac:dyDescent="0.25"/>
    <row r="790" customFormat="1" x14ac:dyDescent="0.25"/>
    <row r="791" customFormat="1" x14ac:dyDescent="0.25"/>
    <row r="792" customFormat="1" x14ac:dyDescent="0.25"/>
    <row r="793" customFormat="1" x14ac:dyDescent="0.25"/>
    <row r="794" customFormat="1" x14ac:dyDescent="0.25"/>
    <row r="795" customFormat="1" x14ac:dyDescent="0.25"/>
    <row r="796" customFormat="1" x14ac:dyDescent="0.25"/>
    <row r="797" customFormat="1" x14ac:dyDescent="0.25"/>
    <row r="798" customFormat="1" x14ac:dyDescent="0.25"/>
    <row r="799" customFormat="1" x14ac:dyDescent="0.25"/>
    <row r="800" customFormat="1" x14ac:dyDescent="0.25"/>
    <row r="801" customFormat="1" x14ac:dyDescent="0.25"/>
    <row r="802" customFormat="1" x14ac:dyDescent="0.25"/>
    <row r="803" customFormat="1" x14ac:dyDescent="0.25"/>
    <row r="804" customFormat="1" x14ac:dyDescent="0.25"/>
    <row r="805" customFormat="1" x14ac:dyDescent="0.25"/>
    <row r="806" customFormat="1" x14ac:dyDescent="0.25"/>
    <row r="807" customFormat="1" x14ac:dyDescent="0.25"/>
    <row r="808" customFormat="1" x14ac:dyDescent="0.25"/>
    <row r="809" customFormat="1" x14ac:dyDescent="0.25"/>
    <row r="810" customFormat="1" x14ac:dyDescent="0.25"/>
    <row r="811" customFormat="1" x14ac:dyDescent="0.25"/>
    <row r="812" customFormat="1" x14ac:dyDescent="0.25"/>
    <row r="813" customFormat="1" x14ac:dyDescent="0.25"/>
    <row r="814" customFormat="1" x14ac:dyDescent="0.25"/>
    <row r="815" customFormat="1" x14ac:dyDescent="0.25"/>
    <row r="816" customFormat="1" x14ac:dyDescent="0.25"/>
    <row r="817" customFormat="1" x14ac:dyDescent="0.25"/>
    <row r="818" customFormat="1" x14ac:dyDescent="0.25"/>
    <row r="819" customFormat="1" x14ac:dyDescent="0.25"/>
    <row r="820" customFormat="1" x14ac:dyDescent="0.25"/>
    <row r="821" customFormat="1" x14ac:dyDescent="0.25"/>
    <row r="822" customFormat="1" x14ac:dyDescent="0.25"/>
    <row r="823" customFormat="1" x14ac:dyDescent="0.25"/>
    <row r="824" customFormat="1" x14ac:dyDescent="0.25"/>
    <row r="825" customFormat="1" x14ac:dyDescent="0.25"/>
    <row r="826" customFormat="1" x14ac:dyDescent="0.25"/>
    <row r="827" customFormat="1" x14ac:dyDescent="0.25"/>
    <row r="828" customFormat="1" x14ac:dyDescent="0.25"/>
    <row r="829" customFormat="1" x14ac:dyDescent="0.25"/>
    <row r="830" customFormat="1" x14ac:dyDescent="0.25"/>
    <row r="831" customFormat="1" x14ac:dyDescent="0.25"/>
    <row r="832" customFormat="1" x14ac:dyDescent="0.25"/>
    <row r="833" customFormat="1" x14ac:dyDescent="0.25"/>
    <row r="834" customFormat="1" x14ac:dyDescent="0.25"/>
    <row r="835" customFormat="1" x14ac:dyDescent="0.25"/>
    <row r="836" customFormat="1" x14ac:dyDescent="0.25"/>
    <row r="837" customFormat="1" x14ac:dyDescent="0.25"/>
    <row r="838" customFormat="1" x14ac:dyDescent="0.25"/>
    <row r="839" customFormat="1" x14ac:dyDescent="0.25"/>
    <row r="840" customFormat="1" x14ac:dyDescent="0.25"/>
    <row r="841" customFormat="1" x14ac:dyDescent="0.25"/>
    <row r="842" customFormat="1" x14ac:dyDescent="0.25"/>
    <row r="843" customFormat="1" x14ac:dyDescent="0.25"/>
    <row r="844" customFormat="1" x14ac:dyDescent="0.25"/>
    <row r="845" customFormat="1" x14ac:dyDescent="0.25"/>
    <row r="846" customFormat="1" x14ac:dyDescent="0.25"/>
    <row r="847" customFormat="1" x14ac:dyDescent="0.25"/>
    <row r="848" customFormat="1" x14ac:dyDescent="0.25"/>
    <row r="849" customFormat="1" x14ac:dyDescent="0.25"/>
    <row r="850" customFormat="1" x14ac:dyDescent="0.25"/>
    <row r="851" customFormat="1" x14ac:dyDescent="0.25"/>
    <row r="852" customFormat="1" x14ac:dyDescent="0.25"/>
    <row r="853" customFormat="1" x14ac:dyDescent="0.25"/>
    <row r="854" customFormat="1" x14ac:dyDescent="0.25"/>
    <row r="855" customFormat="1" x14ac:dyDescent="0.25"/>
    <row r="856" customFormat="1" x14ac:dyDescent="0.25"/>
    <row r="857" customFormat="1" x14ac:dyDescent="0.25"/>
    <row r="858" customFormat="1" x14ac:dyDescent="0.25"/>
    <row r="859" customFormat="1" x14ac:dyDescent="0.25"/>
    <row r="860" customFormat="1" x14ac:dyDescent="0.25"/>
    <row r="861" customFormat="1" x14ac:dyDescent="0.25"/>
    <row r="862" customFormat="1" x14ac:dyDescent="0.25"/>
    <row r="863" customFormat="1" x14ac:dyDescent="0.25"/>
    <row r="864" customFormat="1" x14ac:dyDescent="0.25"/>
    <row r="865" customFormat="1" x14ac:dyDescent="0.25"/>
    <row r="866" customFormat="1" x14ac:dyDescent="0.25"/>
    <row r="867" customFormat="1" x14ac:dyDescent="0.25"/>
    <row r="868" customFormat="1" x14ac:dyDescent="0.25"/>
    <row r="869" customFormat="1" x14ac:dyDescent="0.25"/>
    <row r="870" customFormat="1" x14ac:dyDescent="0.25"/>
    <row r="871" customFormat="1" x14ac:dyDescent="0.25"/>
    <row r="872" customFormat="1" x14ac:dyDescent="0.25"/>
    <row r="873" customFormat="1" x14ac:dyDescent="0.25"/>
    <row r="874" customFormat="1" x14ac:dyDescent="0.25"/>
    <row r="875" customFormat="1" x14ac:dyDescent="0.25"/>
    <row r="876" customFormat="1" x14ac:dyDescent="0.25"/>
    <row r="877" customFormat="1" x14ac:dyDescent="0.25"/>
    <row r="878" customFormat="1" x14ac:dyDescent="0.25"/>
    <row r="879" customFormat="1" x14ac:dyDescent="0.25"/>
    <row r="880" customFormat="1" x14ac:dyDescent="0.25"/>
    <row r="881" customFormat="1" x14ac:dyDescent="0.25"/>
    <row r="882" customFormat="1" x14ac:dyDescent="0.25"/>
    <row r="883" customFormat="1" x14ac:dyDescent="0.25"/>
    <row r="884" customFormat="1" x14ac:dyDescent="0.25"/>
    <row r="885" customFormat="1" x14ac:dyDescent="0.25"/>
    <row r="886" customFormat="1" x14ac:dyDescent="0.25"/>
    <row r="887" customFormat="1" x14ac:dyDescent="0.25"/>
    <row r="888" customFormat="1" x14ac:dyDescent="0.25"/>
    <row r="889" customFormat="1" x14ac:dyDescent="0.25"/>
    <row r="890" customFormat="1" x14ac:dyDescent="0.25"/>
    <row r="891" customFormat="1" x14ac:dyDescent="0.25"/>
    <row r="892" customFormat="1" x14ac:dyDescent="0.25"/>
    <row r="893" customFormat="1" x14ac:dyDescent="0.25"/>
    <row r="894" customFormat="1" x14ac:dyDescent="0.25"/>
    <row r="895" customFormat="1" x14ac:dyDescent="0.25"/>
    <row r="896" customFormat="1" x14ac:dyDescent="0.25"/>
    <row r="897" customFormat="1" x14ac:dyDescent="0.25"/>
    <row r="898" customFormat="1" x14ac:dyDescent="0.25"/>
    <row r="899" customFormat="1" x14ac:dyDescent="0.25"/>
    <row r="900" customFormat="1" x14ac:dyDescent="0.25"/>
    <row r="901" customFormat="1" x14ac:dyDescent="0.25"/>
    <row r="902" customFormat="1" x14ac:dyDescent="0.25"/>
    <row r="903" customFormat="1" x14ac:dyDescent="0.25"/>
    <row r="904" customFormat="1" x14ac:dyDescent="0.25"/>
    <row r="905" customFormat="1" x14ac:dyDescent="0.25"/>
    <row r="906" customFormat="1" x14ac:dyDescent="0.25"/>
    <row r="907" customFormat="1" x14ac:dyDescent="0.25"/>
    <row r="908" customFormat="1" x14ac:dyDescent="0.25"/>
    <row r="909" customFormat="1" x14ac:dyDescent="0.25"/>
    <row r="910" customFormat="1" x14ac:dyDescent="0.25"/>
    <row r="911" customFormat="1" x14ac:dyDescent="0.25"/>
    <row r="912" customFormat="1" x14ac:dyDescent="0.25"/>
    <row r="913" customFormat="1" x14ac:dyDescent="0.25"/>
    <row r="914" customFormat="1" x14ac:dyDescent="0.25"/>
    <row r="915" customFormat="1" x14ac:dyDescent="0.25"/>
    <row r="916" customFormat="1" x14ac:dyDescent="0.25"/>
    <row r="917" customFormat="1" x14ac:dyDescent="0.25"/>
    <row r="918" customFormat="1" x14ac:dyDescent="0.25"/>
    <row r="919" customFormat="1" x14ac:dyDescent="0.25"/>
    <row r="920" customFormat="1" x14ac:dyDescent="0.25"/>
    <row r="921" customFormat="1" x14ac:dyDescent="0.25"/>
    <row r="922" customFormat="1" x14ac:dyDescent="0.25"/>
    <row r="923" customFormat="1" x14ac:dyDescent="0.25"/>
    <row r="924" customFormat="1" x14ac:dyDescent="0.25"/>
    <row r="925" customFormat="1" x14ac:dyDescent="0.25"/>
    <row r="926" customFormat="1" x14ac:dyDescent="0.25"/>
    <row r="927" customFormat="1" x14ac:dyDescent="0.25"/>
    <row r="928" customFormat="1" x14ac:dyDescent="0.25"/>
    <row r="929" customFormat="1" x14ac:dyDescent="0.25"/>
    <row r="930" customFormat="1" x14ac:dyDescent="0.25"/>
    <row r="931" customFormat="1" x14ac:dyDescent="0.25"/>
    <row r="932" customFormat="1" x14ac:dyDescent="0.25"/>
    <row r="933" customFormat="1" x14ac:dyDescent="0.25"/>
    <row r="934" customFormat="1" x14ac:dyDescent="0.25"/>
    <row r="935" customFormat="1" x14ac:dyDescent="0.25"/>
    <row r="936" customFormat="1" x14ac:dyDescent="0.25"/>
    <row r="937" customFormat="1" x14ac:dyDescent="0.25"/>
    <row r="938" customFormat="1" x14ac:dyDescent="0.25"/>
    <row r="939" customFormat="1" x14ac:dyDescent="0.25"/>
    <row r="940" customFormat="1" x14ac:dyDescent="0.25"/>
    <row r="941" customFormat="1" x14ac:dyDescent="0.25"/>
    <row r="942" customFormat="1" x14ac:dyDescent="0.25"/>
    <row r="943" customFormat="1" x14ac:dyDescent="0.25"/>
    <row r="944" customFormat="1" x14ac:dyDescent="0.25"/>
    <row r="945" customFormat="1" x14ac:dyDescent="0.25"/>
    <row r="946" customFormat="1" x14ac:dyDescent="0.25"/>
    <row r="947" customFormat="1" x14ac:dyDescent="0.25"/>
    <row r="948" customFormat="1" x14ac:dyDescent="0.25"/>
    <row r="949" customFormat="1" x14ac:dyDescent="0.25"/>
    <row r="950" customFormat="1" x14ac:dyDescent="0.25"/>
    <row r="951" customFormat="1" x14ac:dyDescent="0.25"/>
    <row r="952" customFormat="1" x14ac:dyDescent="0.25"/>
    <row r="953" customFormat="1" x14ac:dyDescent="0.25"/>
    <row r="954" customFormat="1" x14ac:dyDescent="0.25"/>
    <row r="955" customFormat="1" x14ac:dyDescent="0.25"/>
    <row r="956" customFormat="1" x14ac:dyDescent="0.25"/>
    <row r="957" customFormat="1" x14ac:dyDescent="0.25"/>
    <row r="958" customFormat="1" x14ac:dyDescent="0.25"/>
    <row r="959" customFormat="1" x14ac:dyDescent="0.25"/>
    <row r="960" customFormat="1" x14ac:dyDescent="0.25"/>
    <row r="961" customFormat="1" x14ac:dyDescent="0.25"/>
    <row r="962" customFormat="1" x14ac:dyDescent="0.25"/>
    <row r="963" customFormat="1" x14ac:dyDescent="0.25"/>
    <row r="964" customFormat="1" x14ac:dyDescent="0.25"/>
    <row r="965" customFormat="1" x14ac:dyDescent="0.25"/>
    <row r="966" customFormat="1" x14ac:dyDescent="0.25"/>
    <row r="967" customFormat="1" x14ac:dyDescent="0.25"/>
    <row r="968" customFormat="1" x14ac:dyDescent="0.25"/>
    <row r="969" customFormat="1" x14ac:dyDescent="0.25"/>
    <row r="970" customFormat="1" x14ac:dyDescent="0.25"/>
    <row r="971" customFormat="1" x14ac:dyDescent="0.25"/>
    <row r="972" customFormat="1" x14ac:dyDescent="0.25"/>
    <row r="973" customFormat="1" x14ac:dyDescent="0.25"/>
    <row r="974" customFormat="1" x14ac:dyDescent="0.25"/>
    <row r="975" customFormat="1" x14ac:dyDescent="0.25"/>
    <row r="976" customFormat="1" x14ac:dyDescent="0.25"/>
    <row r="977" customFormat="1" x14ac:dyDescent="0.25"/>
    <row r="978" customFormat="1" x14ac:dyDescent="0.25"/>
    <row r="979" customFormat="1" x14ac:dyDescent="0.25"/>
    <row r="980" customFormat="1" x14ac:dyDescent="0.25"/>
    <row r="981" customFormat="1" x14ac:dyDescent="0.25"/>
    <row r="982" customFormat="1" x14ac:dyDescent="0.25"/>
    <row r="983" customFormat="1" x14ac:dyDescent="0.25"/>
    <row r="984" customFormat="1" x14ac:dyDescent="0.25"/>
    <row r="985" customFormat="1" x14ac:dyDescent="0.25"/>
    <row r="986" customFormat="1" x14ac:dyDescent="0.25"/>
    <row r="987" customFormat="1" x14ac:dyDescent="0.25"/>
    <row r="988" customFormat="1" x14ac:dyDescent="0.25"/>
    <row r="989" customFormat="1" x14ac:dyDescent="0.25"/>
    <row r="990" customFormat="1" x14ac:dyDescent="0.25"/>
    <row r="991" customFormat="1" x14ac:dyDescent="0.25"/>
    <row r="992" customFormat="1" x14ac:dyDescent="0.25"/>
    <row r="993" customFormat="1" x14ac:dyDescent="0.25"/>
    <row r="994" customFormat="1" x14ac:dyDescent="0.25"/>
    <row r="995" customFormat="1" x14ac:dyDescent="0.25"/>
    <row r="996" customFormat="1" x14ac:dyDescent="0.25"/>
    <row r="997" customFormat="1" x14ac:dyDescent="0.25"/>
    <row r="998" customFormat="1" x14ac:dyDescent="0.25"/>
    <row r="999" customFormat="1" x14ac:dyDescent="0.25"/>
    <row r="1000" customFormat="1" x14ac:dyDescent="0.25"/>
    <row r="1001" customFormat="1" x14ac:dyDescent="0.25"/>
    <row r="1002" customFormat="1" x14ac:dyDescent="0.25"/>
    <row r="1003" customFormat="1" x14ac:dyDescent="0.25"/>
    <row r="1004" customFormat="1" x14ac:dyDescent="0.25"/>
    <row r="1005" customFormat="1" x14ac:dyDescent="0.25"/>
    <row r="1006" customFormat="1" x14ac:dyDescent="0.25"/>
    <row r="1007" customFormat="1" x14ac:dyDescent="0.25"/>
    <row r="1008" customFormat="1" x14ac:dyDescent="0.25"/>
    <row r="1009" customFormat="1" x14ac:dyDescent="0.25"/>
    <row r="1010" customFormat="1" x14ac:dyDescent="0.25"/>
    <row r="1011" customFormat="1" x14ac:dyDescent="0.25"/>
    <row r="1012" customFormat="1" x14ac:dyDescent="0.25"/>
    <row r="1013" customFormat="1" x14ac:dyDescent="0.25"/>
    <row r="1014" customFormat="1" x14ac:dyDescent="0.25"/>
  </sheetData>
  <mergeCells count="10">
    <mergeCell ref="M19:N19"/>
    <mergeCell ref="M20:N20"/>
    <mergeCell ref="F12:G12"/>
    <mergeCell ref="G3:G4"/>
    <mergeCell ref="H3:H4"/>
    <mergeCell ref="B3:B4"/>
    <mergeCell ref="D3:D4"/>
    <mergeCell ref="E3:E4"/>
    <mergeCell ref="F3:F4"/>
    <mergeCell ref="C3:C4"/>
  </mergeCells>
  <pageMargins left="0.7" right="0.7" top="0.78740157499999996" bottom="0.78740157499999996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4CEB0-4634-4704-BDF1-FBDECA79D248}">
  <dimension ref="B1:O55"/>
  <sheetViews>
    <sheetView zoomScale="65" zoomScaleNormal="101" workbookViewId="0">
      <selection activeCell="B2" sqref="B2"/>
    </sheetView>
  </sheetViews>
  <sheetFormatPr baseColWidth="10" defaultRowHeight="15" x14ac:dyDescent="0.25"/>
  <cols>
    <col min="1" max="1" width="4.7109375" customWidth="1"/>
    <col min="2" max="2" width="40.7109375" customWidth="1"/>
    <col min="3" max="3" width="18.5703125" customWidth="1"/>
    <col min="4" max="4" width="12.7109375" customWidth="1"/>
    <col min="5" max="5" width="12.5703125" bestFit="1" customWidth="1"/>
    <col min="6" max="7" width="10.7109375" customWidth="1"/>
    <col min="10" max="11" width="12.5703125" customWidth="1"/>
    <col min="14" max="14" width="13.140625" bestFit="1" customWidth="1"/>
    <col min="15" max="15" width="12.5703125" bestFit="1" customWidth="1"/>
  </cols>
  <sheetData>
    <row r="1" spans="2:15" ht="15" customHeight="1" x14ac:dyDescent="0.25">
      <c r="B1" s="15"/>
    </row>
    <row r="2" spans="2:15" ht="15" customHeight="1" x14ac:dyDescent="0.25">
      <c r="B2" s="2" t="s">
        <v>8</v>
      </c>
      <c r="C2" s="3"/>
      <c r="D2" s="58"/>
      <c r="E2" s="59"/>
      <c r="F2" s="59"/>
      <c r="G2" s="59"/>
      <c r="H2" s="60"/>
    </row>
    <row r="3" spans="2:15" ht="15" customHeight="1" x14ac:dyDescent="0.25">
      <c r="B3" s="52"/>
      <c r="C3" s="53" t="s">
        <v>5</v>
      </c>
      <c r="D3" s="55">
        <v>2022</v>
      </c>
      <c r="E3" s="55">
        <v>2030</v>
      </c>
      <c r="F3" s="55">
        <v>2040</v>
      </c>
      <c r="G3" s="51" t="s">
        <v>0</v>
      </c>
      <c r="H3" s="51" t="s">
        <v>1</v>
      </c>
    </row>
    <row r="4" spans="2:15" ht="15" customHeight="1" x14ac:dyDescent="0.25">
      <c r="B4" s="52"/>
      <c r="C4" s="54"/>
      <c r="D4" s="55"/>
      <c r="E4" s="55"/>
      <c r="F4" s="55"/>
      <c r="G4" s="51"/>
      <c r="H4" s="51"/>
    </row>
    <row r="5" spans="2:15" ht="15" customHeight="1" x14ac:dyDescent="0.25">
      <c r="B5" s="7" t="s">
        <v>6</v>
      </c>
      <c r="C5" s="8" t="s">
        <v>9</v>
      </c>
      <c r="D5" s="37">
        <f>E17</f>
        <v>76.56138</v>
      </c>
      <c r="E5" s="37">
        <f>E19</f>
        <v>14.772935443460085</v>
      </c>
      <c r="F5" s="37">
        <f>E21</f>
        <v>13.488332361420078</v>
      </c>
      <c r="G5" s="11" t="s">
        <v>2</v>
      </c>
      <c r="H5" s="11" t="s">
        <v>72</v>
      </c>
      <c r="M5" s="48"/>
      <c r="N5" s="49"/>
      <c r="O5" s="46"/>
    </row>
    <row r="6" spans="2:15" ht="15" customHeight="1" x14ac:dyDescent="0.25">
      <c r="M6" s="48"/>
      <c r="N6" s="49"/>
      <c r="O6" s="46"/>
    </row>
    <row r="7" spans="2:15" ht="15" customHeight="1" x14ac:dyDescent="0.25">
      <c r="B7" t="s">
        <v>0</v>
      </c>
      <c r="C7" s="12" t="s">
        <v>2</v>
      </c>
      <c r="D7" t="s">
        <v>85</v>
      </c>
    </row>
    <row r="8" spans="2:15" ht="15" customHeight="1" x14ac:dyDescent="0.25">
      <c r="C8" s="12"/>
      <c r="H8" s="21"/>
      <c r="K8" s="22"/>
    </row>
    <row r="9" spans="2:15" ht="15" customHeight="1" x14ac:dyDescent="0.3">
      <c r="I9" s="23"/>
      <c r="J9" s="23"/>
      <c r="K9" s="23"/>
    </row>
    <row r="10" spans="2:15" ht="15" customHeight="1" x14ac:dyDescent="0.3">
      <c r="B10" t="s">
        <v>1</v>
      </c>
      <c r="C10" s="18">
        <v>1</v>
      </c>
      <c r="D10" t="s">
        <v>73</v>
      </c>
      <c r="I10" s="23"/>
      <c r="J10" s="23"/>
    </row>
    <row r="11" spans="2:15" x14ac:dyDescent="0.25">
      <c r="C11" s="12">
        <v>2</v>
      </c>
      <c r="D11" t="s">
        <v>86</v>
      </c>
    </row>
    <row r="12" spans="2:15" x14ac:dyDescent="0.25">
      <c r="C12">
        <v>3</v>
      </c>
      <c r="D12" t="s">
        <v>87</v>
      </c>
    </row>
    <row r="13" spans="2:15" x14ac:dyDescent="0.25">
      <c r="C13">
        <v>4</v>
      </c>
      <c r="D13" t="s">
        <v>88</v>
      </c>
    </row>
    <row r="14" spans="2:15" x14ac:dyDescent="0.25">
      <c r="C14">
        <v>5</v>
      </c>
      <c r="D14" t="s">
        <v>89</v>
      </c>
    </row>
    <row r="17" spans="3:6" x14ac:dyDescent="0.25">
      <c r="D17">
        <v>2022</v>
      </c>
      <c r="E17" s="24">
        <v>76.56138</v>
      </c>
      <c r="F17" s="24" t="s">
        <v>74</v>
      </c>
    </row>
    <row r="18" spans="3:6" x14ac:dyDescent="0.25">
      <c r="C18" s="25"/>
      <c r="D18">
        <v>2025</v>
      </c>
      <c r="E18" s="24">
        <f>E19+(E17-E19)/8*5</f>
        <v>53.39071329129753</v>
      </c>
      <c r="F18" s="24" t="s">
        <v>45</v>
      </c>
    </row>
    <row r="19" spans="3:6" x14ac:dyDescent="0.25">
      <c r="C19" s="25"/>
      <c r="D19">
        <v>2030</v>
      </c>
      <c r="E19" s="24">
        <v>14.772935443460085</v>
      </c>
      <c r="F19" s="24" t="s">
        <v>44</v>
      </c>
    </row>
    <row r="20" spans="3:6" x14ac:dyDescent="0.25">
      <c r="C20" s="25"/>
      <c r="D20">
        <v>2035</v>
      </c>
      <c r="E20" s="24">
        <f>(E19+E21)/2</f>
        <v>14.130633902440081</v>
      </c>
      <c r="F20" s="24" t="s">
        <v>45</v>
      </c>
    </row>
    <row r="21" spans="3:6" x14ac:dyDescent="0.25">
      <c r="C21" s="25"/>
      <c r="D21" s="26">
        <v>2040</v>
      </c>
      <c r="E21" s="24">
        <f>(E19+E23)/2</f>
        <v>13.488332361420078</v>
      </c>
      <c r="F21" s="24" t="s">
        <v>45</v>
      </c>
    </row>
    <row r="22" spans="3:6" x14ac:dyDescent="0.25">
      <c r="C22" s="25"/>
      <c r="D22">
        <v>2045</v>
      </c>
      <c r="E22" s="24">
        <f>(E21+E23)/2</f>
        <v>12.846030820400074</v>
      </c>
      <c r="F22" s="24" t="s">
        <v>45</v>
      </c>
    </row>
    <row r="23" spans="3:6" x14ac:dyDescent="0.25">
      <c r="C23" s="25"/>
      <c r="D23">
        <v>2050</v>
      </c>
      <c r="E23" s="24">
        <v>12.203729279380072</v>
      </c>
      <c r="F23" t="s">
        <v>44</v>
      </c>
    </row>
    <row r="25" spans="3:6" x14ac:dyDescent="0.25">
      <c r="C25" t="s">
        <v>70</v>
      </c>
    </row>
    <row r="26" spans="3:6" x14ac:dyDescent="0.25">
      <c r="D26">
        <v>2024</v>
      </c>
      <c r="E26" s="46">
        <v>64.19</v>
      </c>
    </row>
    <row r="27" spans="3:6" x14ac:dyDescent="0.25">
      <c r="D27">
        <v>2025</v>
      </c>
      <c r="E27" s="46">
        <v>53.15</v>
      </c>
    </row>
    <row r="28" spans="3:6" x14ac:dyDescent="0.25">
      <c r="D28">
        <v>2026</v>
      </c>
      <c r="E28" s="46">
        <v>41.9</v>
      </c>
    </row>
    <row r="29" spans="3:6" x14ac:dyDescent="0.25">
      <c r="D29">
        <v>2027</v>
      </c>
      <c r="E29" s="46">
        <v>44.844000000000001</v>
      </c>
    </row>
    <row r="31" spans="3:6" x14ac:dyDescent="0.25">
      <c r="D31" s="46"/>
    </row>
    <row r="32" spans="3:6" x14ac:dyDescent="0.25">
      <c r="D32" s="46"/>
    </row>
    <row r="33" spans="3:4" x14ac:dyDescent="0.25">
      <c r="C33" s="12"/>
      <c r="D33" s="46"/>
    </row>
    <row r="34" spans="3:4" x14ac:dyDescent="0.25">
      <c r="C34" s="12"/>
      <c r="D34" s="46"/>
    </row>
    <row r="35" spans="3:4" x14ac:dyDescent="0.25">
      <c r="D35" s="46"/>
    </row>
    <row r="36" spans="3:4" x14ac:dyDescent="0.25">
      <c r="C36" s="12"/>
      <c r="D36" s="46"/>
    </row>
    <row r="37" spans="3:4" x14ac:dyDescent="0.25">
      <c r="C37" s="12"/>
      <c r="D37" s="46"/>
    </row>
    <row r="38" spans="3:4" x14ac:dyDescent="0.25">
      <c r="C38" s="12"/>
      <c r="D38" s="46"/>
    </row>
    <row r="39" spans="3:4" x14ac:dyDescent="0.25">
      <c r="C39" s="12"/>
      <c r="D39" s="46"/>
    </row>
    <row r="40" spans="3:4" x14ac:dyDescent="0.25">
      <c r="C40" s="12"/>
      <c r="D40" s="46"/>
    </row>
    <row r="52" spans="2:2" x14ac:dyDescent="0.25">
      <c r="B52" s="40"/>
    </row>
    <row r="53" spans="2:2" x14ac:dyDescent="0.25">
      <c r="B53" s="40"/>
    </row>
    <row r="54" spans="2:2" x14ac:dyDescent="0.25">
      <c r="B54" s="40"/>
    </row>
    <row r="55" spans="2:2" x14ac:dyDescent="0.25">
      <c r="B55" s="40"/>
    </row>
  </sheetData>
  <mergeCells count="8">
    <mergeCell ref="D2:H2"/>
    <mergeCell ref="F3:F4"/>
    <mergeCell ref="H3:H4"/>
    <mergeCell ref="B3:B4"/>
    <mergeCell ref="C3:C4"/>
    <mergeCell ref="D3:D4"/>
    <mergeCell ref="E3:E4"/>
    <mergeCell ref="G3:G4"/>
  </mergeCells>
  <pageMargins left="0.7" right="0.7" top="0.78740157499999996" bottom="0.78740157499999996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5CD84-188F-458C-87BF-2E12C1F7FD52}">
  <dimension ref="B1:N93"/>
  <sheetViews>
    <sheetView zoomScale="69" zoomScaleNormal="100" workbookViewId="0">
      <selection activeCell="B2" sqref="B2"/>
    </sheetView>
  </sheetViews>
  <sheetFormatPr baseColWidth="10" defaultRowHeight="15" x14ac:dyDescent="0.25"/>
  <cols>
    <col min="1" max="1" width="4.7109375" customWidth="1"/>
    <col min="2" max="2" width="40.7109375" customWidth="1"/>
    <col min="3" max="3" width="15.7109375" customWidth="1"/>
    <col min="4" max="4" width="12.85546875" customWidth="1"/>
    <col min="5" max="28" width="10.7109375" customWidth="1"/>
  </cols>
  <sheetData>
    <row r="1" spans="2:14" ht="15" customHeight="1" x14ac:dyDescent="0.25"/>
    <row r="2" spans="2:14" ht="15" customHeight="1" x14ac:dyDescent="0.25">
      <c r="B2" s="2" t="s">
        <v>36</v>
      </c>
      <c r="C2" s="3"/>
      <c r="D2" s="58"/>
      <c r="E2" s="59"/>
      <c r="F2" s="59"/>
      <c r="G2" s="59"/>
      <c r="H2" s="60"/>
    </row>
    <row r="3" spans="2:14" ht="15" customHeight="1" x14ac:dyDescent="0.25">
      <c r="B3" s="52"/>
      <c r="C3" s="53" t="s">
        <v>5</v>
      </c>
      <c r="D3" s="55">
        <v>2022</v>
      </c>
      <c r="E3" s="55">
        <v>2030</v>
      </c>
      <c r="F3" s="55">
        <v>2040</v>
      </c>
      <c r="G3" s="51" t="s">
        <v>0</v>
      </c>
      <c r="H3" s="51" t="s">
        <v>1</v>
      </c>
    </row>
    <row r="4" spans="2:14" ht="15" customHeight="1" x14ac:dyDescent="0.25">
      <c r="B4" s="52"/>
      <c r="C4" s="54"/>
      <c r="D4" s="55"/>
      <c r="E4" s="55"/>
      <c r="F4" s="55"/>
      <c r="G4" s="51"/>
      <c r="H4" s="51"/>
    </row>
    <row r="5" spans="2:14" ht="15" customHeight="1" x14ac:dyDescent="0.25">
      <c r="B5" s="7" t="s">
        <v>6</v>
      </c>
      <c r="C5" s="8" t="s">
        <v>9</v>
      </c>
      <c r="D5" s="9">
        <f>E18</f>
        <v>129.67499999999998</v>
      </c>
      <c r="E5" s="10">
        <v>69</v>
      </c>
      <c r="F5" s="10">
        <v>69</v>
      </c>
      <c r="G5" s="11" t="s">
        <v>7</v>
      </c>
      <c r="H5" s="47" t="s">
        <v>37</v>
      </c>
    </row>
    <row r="6" spans="2:14" ht="15" customHeight="1" x14ac:dyDescent="0.25"/>
    <row r="7" spans="2:14" ht="15" customHeight="1" x14ac:dyDescent="0.25">
      <c r="B7" t="s">
        <v>0</v>
      </c>
      <c r="C7" s="12" t="s">
        <v>2</v>
      </c>
      <c r="D7" t="s">
        <v>90</v>
      </c>
    </row>
    <row r="8" spans="2:14" ht="15" customHeight="1" x14ac:dyDescent="0.25">
      <c r="C8" s="12" t="s">
        <v>3</v>
      </c>
      <c r="D8" t="s">
        <v>79</v>
      </c>
    </row>
    <row r="9" spans="2:14" ht="15" customHeight="1" x14ac:dyDescent="0.25"/>
    <row r="10" spans="2:14" ht="15" customHeight="1" x14ac:dyDescent="0.25">
      <c r="C10" s="18"/>
      <c r="F10" s="24"/>
    </row>
    <row r="11" spans="2:14" ht="15" customHeight="1" x14ac:dyDescent="0.25">
      <c r="B11" t="s">
        <v>1</v>
      </c>
      <c r="C11">
        <v>1</v>
      </c>
      <c r="D11" t="s">
        <v>68</v>
      </c>
      <c r="F11" s="24"/>
    </row>
    <row r="12" spans="2:14" ht="15" customHeight="1" x14ac:dyDescent="0.25">
      <c r="C12">
        <v>2</v>
      </c>
      <c r="D12" s="61" t="s">
        <v>67</v>
      </c>
      <c r="E12" s="61"/>
      <c r="F12" s="61"/>
      <c r="G12" s="61"/>
      <c r="H12" s="61"/>
      <c r="I12" s="61"/>
      <c r="J12" s="61"/>
      <c r="K12" s="61"/>
      <c r="L12" s="61"/>
      <c r="M12" s="61"/>
      <c r="N12" s="61"/>
    </row>
    <row r="13" spans="2:14" ht="15" customHeight="1" x14ac:dyDescent="0.25"/>
    <row r="14" spans="2:14" ht="15" customHeight="1" x14ac:dyDescent="0.25"/>
    <row r="15" spans="2:14" ht="15" customHeight="1" x14ac:dyDescent="0.25"/>
    <row r="16" spans="2:14" ht="15" customHeight="1" x14ac:dyDescent="0.25"/>
    <row r="17" spans="4:5" ht="15" customHeight="1" x14ac:dyDescent="0.25"/>
    <row r="18" spans="4:5" ht="15" customHeight="1" x14ac:dyDescent="0.25">
      <c r="D18">
        <v>2022</v>
      </c>
      <c r="E18" s="13">
        <f>(204.9+105.5+78.625)/3</f>
        <v>129.67499999999998</v>
      </c>
    </row>
    <row r="19" spans="4:5" ht="15" customHeight="1" x14ac:dyDescent="0.25">
      <c r="D19">
        <v>2030</v>
      </c>
      <c r="E19">
        <v>69</v>
      </c>
    </row>
    <row r="20" spans="4:5" ht="15" customHeight="1" x14ac:dyDescent="0.25">
      <c r="D20">
        <v>2040</v>
      </c>
      <c r="E20">
        <v>69</v>
      </c>
    </row>
    <row r="21" spans="4:5" ht="15" customHeight="1" x14ac:dyDescent="0.25">
      <c r="D21">
        <v>2050</v>
      </c>
      <c r="E21">
        <v>69</v>
      </c>
    </row>
    <row r="22" spans="4:5" ht="15" customHeight="1" x14ac:dyDescent="0.25"/>
    <row r="23" spans="4:5" ht="15" customHeight="1" x14ac:dyDescent="0.25"/>
    <row r="24" spans="4:5" ht="15" customHeight="1" x14ac:dyDescent="0.25"/>
    <row r="25" spans="4:5" ht="15" customHeight="1" x14ac:dyDescent="0.25"/>
    <row r="26" spans="4:5" ht="15" customHeight="1" x14ac:dyDescent="0.25"/>
    <row r="27" spans="4:5" ht="15" customHeight="1" x14ac:dyDescent="0.25"/>
    <row r="28" spans="4:5" ht="15" customHeight="1" x14ac:dyDescent="0.25"/>
    <row r="29" spans="4:5" ht="15" customHeight="1" x14ac:dyDescent="0.25"/>
    <row r="30" spans="4:5" ht="15" customHeight="1" x14ac:dyDescent="0.25"/>
    <row r="31" spans="4:5" ht="15" customHeight="1" x14ac:dyDescent="0.25"/>
    <row r="32" spans="4:5" ht="15" customHeight="1" x14ac:dyDescent="0.25"/>
    <row r="33" spans="7:8" ht="15" customHeight="1" x14ac:dyDescent="0.25">
      <c r="H33" s="46"/>
    </row>
    <row r="34" spans="7:8" ht="15" customHeight="1" x14ac:dyDescent="0.25">
      <c r="H34" s="46"/>
    </row>
    <row r="35" spans="7:8" ht="15" customHeight="1" x14ac:dyDescent="0.25">
      <c r="G35" s="12"/>
      <c r="H35" s="46"/>
    </row>
    <row r="36" spans="7:8" ht="15" customHeight="1" x14ac:dyDescent="0.25">
      <c r="G36" s="12"/>
      <c r="H36" s="46"/>
    </row>
    <row r="37" spans="7:8" ht="15" customHeight="1" x14ac:dyDescent="0.25">
      <c r="H37" s="46"/>
    </row>
    <row r="38" spans="7:8" ht="15" customHeight="1" x14ac:dyDescent="0.25">
      <c r="G38" s="12"/>
      <c r="H38" s="46"/>
    </row>
    <row r="39" spans="7:8" ht="15" customHeight="1" x14ac:dyDescent="0.25">
      <c r="G39" s="12"/>
      <c r="H39" s="46"/>
    </row>
    <row r="40" spans="7:8" ht="15" customHeight="1" x14ac:dyDescent="0.25">
      <c r="G40" s="12"/>
      <c r="H40" s="46"/>
    </row>
    <row r="41" spans="7:8" ht="15" customHeight="1" x14ac:dyDescent="0.25">
      <c r="G41" s="12"/>
      <c r="H41" s="46"/>
    </row>
    <row r="42" spans="7:8" ht="15" customHeight="1" x14ac:dyDescent="0.25">
      <c r="G42" s="12"/>
      <c r="H42" s="46"/>
    </row>
    <row r="43" spans="7:8" ht="15" customHeight="1" x14ac:dyDescent="0.25"/>
    <row r="44" spans="7:8" ht="15" customHeight="1" x14ac:dyDescent="0.25"/>
    <row r="45" spans="7:8" ht="15" customHeight="1" x14ac:dyDescent="0.25"/>
    <row r="46" spans="7:8" ht="15" customHeight="1" x14ac:dyDescent="0.25"/>
    <row r="47" spans="7:8" ht="15" customHeight="1" x14ac:dyDescent="0.25"/>
    <row r="48" spans="7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</sheetData>
  <mergeCells count="9">
    <mergeCell ref="D12:N12"/>
    <mergeCell ref="D2:H2"/>
    <mergeCell ref="B3:B4"/>
    <mergeCell ref="C3:C4"/>
    <mergeCell ref="D3:D4"/>
    <mergeCell ref="E3:E4"/>
    <mergeCell ref="F3:F4"/>
    <mergeCell ref="G3:G4"/>
    <mergeCell ref="H3:H4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219D4-D9BB-4936-BC27-2E7B5FDB8741}">
  <dimension ref="B2:R31"/>
  <sheetViews>
    <sheetView zoomScale="77" zoomScaleNormal="100" workbookViewId="0">
      <selection activeCell="B2" sqref="B2"/>
    </sheetView>
  </sheetViews>
  <sheetFormatPr baseColWidth="10" defaultRowHeight="15" customHeight="1" x14ac:dyDescent="0.25"/>
  <cols>
    <col min="1" max="1" width="4.7109375" customWidth="1"/>
    <col min="2" max="2" width="40.7109375" customWidth="1"/>
    <col min="3" max="3" width="15.7109375" customWidth="1"/>
    <col min="4" max="15" width="10.7109375" customWidth="1"/>
    <col min="16" max="16" width="12.5703125" bestFit="1" customWidth="1"/>
    <col min="17" max="17" width="10.7109375" customWidth="1"/>
    <col min="18" max="18" width="12.28515625" bestFit="1" customWidth="1"/>
    <col min="19" max="28" width="10.7109375" customWidth="1"/>
  </cols>
  <sheetData>
    <row r="2" spans="2:18" ht="15" customHeight="1" x14ac:dyDescent="0.25">
      <c r="B2" s="2" t="s">
        <v>48</v>
      </c>
      <c r="C2" s="3"/>
      <c r="D2" s="58"/>
      <c r="E2" s="59"/>
      <c r="F2" s="59"/>
      <c r="G2" s="59"/>
      <c r="H2" s="60"/>
      <c r="I2" s="15"/>
      <c r="J2" s="15"/>
      <c r="K2" s="15"/>
      <c r="L2" s="15"/>
      <c r="M2" s="15"/>
      <c r="N2" s="15"/>
    </row>
    <row r="3" spans="2:18" ht="15" customHeight="1" x14ac:dyDescent="0.25">
      <c r="B3" s="52"/>
      <c r="C3" s="53" t="s">
        <v>5</v>
      </c>
      <c r="D3" s="55">
        <v>2022</v>
      </c>
      <c r="E3" s="55">
        <v>2030</v>
      </c>
      <c r="F3" s="55">
        <v>2040</v>
      </c>
      <c r="G3" s="51" t="s">
        <v>0</v>
      </c>
      <c r="H3" s="51" t="s">
        <v>1</v>
      </c>
      <c r="I3" s="27"/>
      <c r="J3" s="27"/>
      <c r="K3" s="27"/>
      <c r="L3" s="27"/>
      <c r="M3" s="28"/>
      <c r="N3" s="28"/>
    </row>
    <row r="4" spans="2:18" ht="15" customHeight="1" x14ac:dyDescent="0.25">
      <c r="B4" s="52"/>
      <c r="C4" s="54"/>
      <c r="D4" s="55"/>
      <c r="E4" s="55"/>
      <c r="F4" s="55"/>
      <c r="G4" s="51"/>
      <c r="H4" s="51"/>
      <c r="I4" s="29"/>
      <c r="J4" s="29"/>
      <c r="K4" s="29"/>
      <c r="L4" s="29"/>
      <c r="M4" s="28"/>
      <c r="N4" s="28"/>
    </row>
    <row r="5" spans="2:18" ht="15" customHeight="1" x14ac:dyDescent="0.25">
      <c r="B5" s="7" t="s">
        <v>6</v>
      </c>
      <c r="C5" s="8" t="s">
        <v>9</v>
      </c>
      <c r="D5" s="37">
        <f>E19</f>
        <v>60.337919174548581</v>
      </c>
      <c r="E5" s="37">
        <f>E21</f>
        <v>20.321999999999999</v>
      </c>
      <c r="F5" s="37">
        <f>E23</f>
        <v>13.8735</v>
      </c>
      <c r="G5" s="11" t="s">
        <v>7</v>
      </c>
      <c r="H5" s="11" t="s">
        <v>37</v>
      </c>
      <c r="I5" s="29"/>
      <c r="J5" s="29"/>
      <c r="K5" s="29"/>
      <c r="L5" s="29"/>
      <c r="M5" s="29"/>
      <c r="N5" s="29"/>
    </row>
    <row r="6" spans="2:18" ht="15" customHeight="1" x14ac:dyDescent="0.25">
      <c r="R6" s="41"/>
    </row>
    <row r="7" spans="2:18" ht="15" customHeight="1" x14ac:dyDescent="0.25">
      <c r="B7" t="s">
        <v>0</v>
      </c>
      <c r="R7" s="41"/>
    </row>
    <row r="8" spans="2:18" ht="15" customHeight="1" x14ac:dyDescent="0.25">
      <c r="C8" s="12" t="s">
        <v>2</v>
      </c>
      <c r="D8" t="s">
        <v>75</v>
      </c>
      <c r="N8" s="12"/>
      <c r="O8" s="42"/>
      <c r="P8" s="46"/>
    </row>
    <row r="9" spans="2:18" ht="15" customHeight="1" x14ac:dyDescent="0.25">
      <c r="C9" s="12" t="s">
        <v>3</v>
      </c>
      <c r="D9" t="s">
        <v>69</v>
      </c>
      <c r="N9" s="12"/>
      <c r="O9" s="42"/>
      <c r="P9" s="46"/>
    </row>
    <row r="10" spans="2:18" ht="15" customHeight="1" x14ac:dyDescent="0.25">
      <c r="C10" s="12"/>
    </row>
    <row r="11" spans="2:18" ht="15" customHeight="1" x14ac:dyDescent="0.25">
      <c r="B11" t="s">
        <v>1</v>
      </c>
      <c r="C11" s="12"/>
    </row>
    <row r="12" spans="2:18" ht="15" customHeight="1" x14ac:dyDescent="0.25">
      <c r="C12" s="18">
        <v>1</v>
      </c>
      <c r="D12" t="s">
        <v>91</v>
      </c>
    </row>
    <row r="13" spans="2:18" ht="15" customHeight="1" x14ac:dyDescent="0.25">
      <c r="C13" s="12">
        <v>2</v>
      </c>
      <c r="D13" t="s">
        <v>49</v>
      </c>
    </row>
    <row r="14" spans="2:18" ht="15" customHeight="1" x14ac:dyDescent="0.25">
      <c r="D14" t="s">
        <v>12</v>
      </c>
    </row>
    <row r="16" spans="2:18" ht="15" customHeight="1" x14ac:dyDescent="0.25">
      <c r="C16" s="30"/>
    </row>
    <row r="17" spans="2:14" ht="15" customHeight="1" x14ac:dyDescent="0.25">
      <c r="B17" s="30"/>
      <c r="C17" s="33"/>
      <c r="J17" s="31"/>
      <c r="K17" s="31"/>
      <c r="L17" s="31"/>
    </row>
    <row r="18" spans="2:14" ht="15" customHeight="1" x14ac:dyDescent="0.25">
      <c r="B18" s="33"/>
      <c r="E18" s="24"/>
      <c r="F18" s="34"/>
      <c r="G18" s="24"/>
      <c r="J18" s="31"/>
      <c r="K18" s="31"/>
      <c r="L18" s="31"/>
      <c r="M18" s="32"/>
      <c r="N18" s="32"/>
    </row>
    <row r="19" spans="2:14" ht="15" customHeight="1" x14ac:dyDescent="0.25">
      <c r="D19">
        <v>2022</v>
      </c>
      <c r="E19" s="24">
        <v>60.337919174548581</v>
      </c>
      <c r="F19" s="24"/>
      <c r="M19" s="31"/>
      <c r="N19" s="31"/>
    </row>
    <row r="20" spans="2:14" ht="15" customHeight="1" x14ac:dyDescent="0.25">
      <c r="D20">
        <v>2025</v>
      </c>
      <c r="E20" s="35">
        <f>(E18+E21)/2</f>
        <v>10.161</v>
      </c>
      <c r="F20" s="24"/>
      <c r="G20" s="24"/>
    </row>
    <row r="21" spans="2:14" ht="15" customHeight="1" x14ac:dyDescent="0.25">
      <c r="D21">
        <v>2030</v>
      </c>
      <c r="E21" s="35">
        <v>20.321999999999999</v>
      </c>
      <c r="F21" s="24"/>
      <c r="G21" s="24"/>
    </row>
    <row r="22" spans="2:14" ht="15" customHeight="1" x14ac:dyDescent="0.25">
      <c r="D22">
        <v>2035</v>
      </c>
      <c r="E22" s="35">
        <f>(E21+E23)/2</f>
        <v>17.097749999999998</v>
      </c>
      <c r="F22" s="24"/>
      <c r="G22" s="24"/>
    </row>
    <row r="23" spans="2:14" ht="15" customHeight="1" x14ac:dyDescent="0.25">
      <c r="D23" s="26">
        <v>2040</v>
      </c>
      <c r="E23" s="35">
        <v>13.8735</v>
      </c>
    </row>
    <row r="28" spans="2:14" ht="15" customHeight="1" x14ac:dyDescent="0.25">
      <c r="C28" s="14"/>
    </row>
    <row r="29" spans="2:14" ht="15" customHeight="1" x14ac:dyDescent="0.25">
      <c r="C29" s="13"/>
    </row>
    <row r="31" spans="2:14" ht="15" customHeight="1" x14ac:dyDescent="0.25">
      <c r="C31" s="1"/>
    </row>
  </sheetData>
  <mergeCells count="8">
    <mergeCell ref="D2:H2"/>
    <mergeCell ref="G3:G4"/>
    <mergeCell ref="H3:H4"/>
    <mergeCell ref="B3:B4"/>
    <mergeCell ref="C3:C4"/>
    <mergeCell ref="D3:D4"/>
    <mergeCell ref="E3:E4"/>
    <mergeCell ref="F3:F4"/>
  </mergeCells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756BA-08B7-4429-8D25-E3CDCC217118}">
  <dimension ref="B1:H51"/>
  <sheetViews>
    <sheetView zoomScale="70" zoomScaleNormal="80" zoomScaleSheetLayoutView="50" workbookViewId="0">
      <selection activeCell="B2" sqref="B2"/>
    </sheetView>
  </sheetViews>
  <sheetFormatPr baseColWidth="10" defaultRowHeight="15" x14ac:dyDescent="0.25"/>
  <cols>
    <col min="1" max="1" width="4.7109375" customWidth="1"/>
    <col min="2" max="2" width="40.7109375" customWidth="1"/>
    <col min="3" max="3" width="15.7109375" customWidth="1"/>
    <col min="4" max="35" width="10.7109375" customWidth="1"/>
  </cols>
  <sheetData>
    <row r="1" spans="2:8" ht="15" customHeight="1" x14ac:dyDescent="0.25"/>
    <row r="2" spans="2:8" ht="15" customHeight="1" x14ac:dyDescent="0.25">
      <c r="B2" s="2" t="s">
        <v>13</v>
      </c>
      <c r="C2" s="3"/>
      <c r="D2" s="58" t="s">
        <v>35</v>
      </c>
      <c r="E2" s="59"/>
      <c r="F2" s="59"/>
      <c r="G2" s="59"/>
      <c r="H2" s="60"/>
    </row>
    <row r="3" spans="2:8" ht="15" customHeight="1" x14ac:dyDescent="0.25">
      <c r="B3" s="52"/>
      <c r="C3" s="53" t="s">
        <v>5</v>
      </c>
      <c r="D3" s="55">
        <v>2022</v>
      </c>
      <c r="E3" s="55">
        <v>2030</v>
      </c>
      <c r="F3" s="55">
        <v>2040</v>
      </c>
      <c r="G3" s="51" t="s">
        <v>0</v>
      </c>
      <c r="H3" s="51" t="s">
        <v>1</v>
      </c>
    </row>
    <row r="4" spans="2:8" ht="15" customHeight="1" x14ac:dyDescent="0.25">
      <c r="B4" s="52"/>
      <c r="C4" s="54"/>
      <c r="D4" s="55"/>
      <c r="E4" s="55"/>
      <c r="F4" s="55"/>
      <c r="G4" s="51"/>
      <c r="H4" s="51"/>
    </row>
    <row r="5" spans="2:8" ht="15" customHeight="1" x14ac:dyDescent="0.25">
      <c r="B5" s="7" t="s">
        <v>22</v>
      </c>
      <c r="D5" s="10"/>
      <c r="E5" s="10"/>
      <c r="F5" s="10"/>
      <c r="G5" s="11"/>
      <c r="H5" s="11"/>
    </row>
    <row r="6" spans="2:8" ht="15" customHeight="1" x14ac:dyDescent="0.25">
      <c r="B6" s="7" t="s">
        <v>14</v>
      </c>
      <c r="C6" s="7" t="s">
        <v>9</v>
      </c>
      <c r="D6" s="10">
        <v>327.9</v>
      </c>
      <c r="E6" s="10">
        <v>290</v>
      </c>
      <c r="F6" s="10">
        <v>279</v>
      </c>
      <c r="G6" s="11" t="s">
        <v>7</v>
      </c>
      <c r="H6" s="11">
        <v>2</v>
      </c>
    </row>
    <row r="7" spans="2:8" ht="15" customHeight="1" x14ac:dyDescent="0.25">
      <c r="B7" s="7" t="s">
        <v>16</v>
      </c>
      <c r="C7" s="7" t="s">
        <v>9</v>
      </c>
      <c r="D7" s="10">
        <v>256.5</v>
      </c>
      <c r="E7" s="10">
        <v>198</v>
      </c>
      <c r="F7" s="10">
        <v>187</v>
      </c>
      <c r="G7" s="11" t="s">
        <v>61</v>
      </c>
      <c r="H7" s="11">
        <v>2</v>
      </c>
    </row>
    <row r="8" spans="2:8" ht="15" customHeight="1" x14ac:dyDescent="0.25">
      <c r="B8" s="7" t="s">
        <v>15</v>
      </c>
      <c r="C8" s="7" t="s">
        <v>9</v>
      </c>
      <c r="D8" s="10">
        <v>225.1</v>
      </c>
      <c r="E8" s="10">
        <v>98</v>
      </c>
      <c r="F8" s="10">
        <v>80</v>
      </c>
      <c r="G8" s="11" t="s">
        <v>62</v>
      </c>
      <c r="H8" s="11">
        <v>1</v>
      </c>
    </row>
    <row r="9" spans="2:8" ht="15" customHeight="1" x14ac:dyDescent="0.25">
      <c r="B9" s="33"/>
      <c r="C9" s="33"/>
      <c r="D9" s="31"/>
      <c r="E9" s="31"/>
      <c r="F9" s="31"/>
      <c r="G9" s="31"/>
      <c r="H9" s="31"/>
    </row>
    <row r="10" spans="2:8" ht="15" customHeight="1" x14ac:dyDescent="0.25">
      <c r="B10" t="s">
        <v>0</v>
      </c>
      <c r="C10" s="33"/>
      <c r="D10" s="31"/>
      <c r="E10" s="31"/>
      <c r="F10" s="31"/>
      <c r="G10" s="31"/>
      <c r="H10" s="31"/>
    </row>
    <row r="11" spans="2:8" ht="15" customHeight="1" x14ac:dyDescent="0.25">
      <c r="C11" s="12" t="s">
        <v>2</v>
      </c>
      <c r="D11" t="s">
        <v>60</v>
      </c>
    </row>
    <row r="12" spans="2:8" ht="15" customHeight="1" x14ac:dyDescent="0.25">
      <c r="C12" s="12" t="s">
        <v>3</v>
      </c>
      <c r="D12" t="s">
        <v>92</v>
      </c>
    </row>
    <row r="13" spans="2:8" ht="15" customHeight="1" x14ac:dyDescent="0.25">
      <c r="C13" s="12"/>
    </row>
    <row r="14" spans="2:8" ht="15" customHeight="1" x14ac:dyDescent="0.25">
      <c r="B14" t="s">
        <v>1</v>
      </c>
      <c r="C14" s="12"/>
    </row>
    <row r="15" spans="2:8" ht="15" customHeight="1" x14ac:dyDescent="0.25">
      <c r="C15" s="18">
        <v>1</v>
      </c>
      <c r="D15" t="s">
        <v>47</v>
      </c>
    </row>
    <row r="16" spans="2:8" ht="15" customHeight="1" x14ac:dyDescent="0.25">
      <c r="C16">
        <v>2</v>
      </c>
      <c r="D16" t="s">
        <v>93</v>
      </c>
    </row>
    <row r="17" spans="3:6" ht="15" customHeight="1" x14ac:dyDescent="0.25"/>
    <row r="18" spans="3:6" ht="15" customHeight="1" x14ac:dyDescent="0.25"/>
    <row r="19" spans="3:6" ht="15" customHeight="1" x14ac:dyDescent="0.25">
      <c r="D19" t="s">
        <v>14</v>
      </c>
      <c r="E19" t="s">
        <v>76</v>
      </c>
      <c r="F19" t="s">
        <v>15</v>
      </c>
    </row>
    <row r="20" spans="3:6" ht="15" customHeight="1" x14ac:dyDescent="0.25">
      <c r="C20">
        <v>2021</v>
      </c>
      <c r="D20">
        <v>327.9</v>
      </c>
      <c r="E20">
        <v>256.5</v>
      </c>
      <c r="F20">
        <v>225.1</v>
      </c>
    </row>
    <row r="21" spans="3:6" ht="15" customHeight="1" x14ac:dyDescent="0.25">
      <c r="C21">
        <v>2025</v>
      </c>
      <c r="D21">
        <f>F21+(D$20-F$20)</f>
        <v>264.35000000000002</v>
      </c>
      <c r="E21">
        <f>F21+(E$20-F$20)</f>
        <v>192.95000000000002</v>
      </c>
      <c r="F21">
        <f>(F20+F22)/2</f>
        <v>161.55000000000001</v>
      </c>
    </row>
    <row r="22" spans="3:6" ht="15" customHeight="1" x14ac:dyDescent="0.25">
      <c r="C22">
        <v>2030</v>
      </c>
      <c r="D22">
        <f t="shared" ref="D22:D24" si="0">F22+(D$20-F$20)</f>
        <v>200.79999999999998</v>
      </c>
      <c r="E22">
        <f t="shared" ref="E22:E24" si="1">F22+(E$20-F$20)</f>
        <v>129.4</v>
      </c>
      <c r="F22">
        <v>98</v>
      </c>
    </row>
    <row r="23" spans="3:6" ht="15" customHeight="1" x14ac:dyDescent="0.25">
      <c r="C23">
        <v>2035</v>
      </c>
      <c r="D23">
        <f t="shared" si="0"/>
        <v>191.79999999999998</v>
      </c>
      <c r="E23">
        <f t="shared" si="1"/>
        <v>120.4</v>
      </c>
      <c r="F23">
        <f>(F22+F24)/2</f>
        <v>89</v>
      </c>
    </row>
    <row r="24" spans="3:6" ht="15" customHeight="1" x14ac:dyDescent="0.25">
      <c r="C24">
        <v>2040</v>
      </c>
      <c r="D24">
        <f t="shared" si="0"/>
        <v>182.79999999999998</v>
      </c>
      <c r="E24">
        <f t="shared" si="1"/>
        <v>111.4</v>
      </c>
      <c r="F24">
        <v>80</v>
      </c>
    </row>
    <row r="25" spans="3:6" ht="15" customHeight="1" x14ac:dyDescent="0.25"/>
    <row r="26" spans="3:6" ht="15" customHeight="1" x14ac:dyDescent="0.25">
      <c r="C26" s="18"/>
    </row>
    <row r="27" spans="3:6" ht="15" customHeight="1" x14ac:dyDescent="0.25">
      <c r="C27" s="18"/>
    </row>
    <row r="28" spans="3:6" ht="15" customHeight="1" x14ac:dyDescent="0.25"/>
    <row r="29" spans="3:6" ht="15" customHeight="1" x14ac:dyDescent="0.25"/>
    <row r="30" spans="3:6" ht="15" customHeight="1" x14ac:dyDescent="0.25"/>
    <row r="31" spans="3:6" ht="15" customHeight="1" x14ac:dyDescent="0.25"/>
    <row r="32" spans="3:6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</sheetData>
  <mergeCells count="8">
    <mergeCell ref="D2:H2"/>
    <mergeCell ref="B3:B4"/>
    <mergeCell ref="C3:C4"/>
    <mergeCell ref="D3:D4"/>
    <mergeCell ref="E3:E4"/>
    <mergeCell ref="F3:F4"/>
    <mergeCell ref="G3:G4"/>
    <mergeCell ref="H3:H4"/>
  </mergeCells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1843B-4C5F-4355-8023-C1AB1F803458}">
  <dimension ref="B1:T107"/>
  <sheetViews>
    <sheetView zoomScale="72" workbookViewId="0">
      <selection activeCell="B2" sqref="B2"/>
    </sheetView>
  </sheetViews>
  <sheetFormatPr baseColWidth="10" defaultRowHeight="15" x14ac:dyDescent="0.25"/>
  <cols>
    <col min="1" max="1" width="4.7109375" customWidth="1"/>
    <col min="2" max="2" width="40.7109375" customWidth="1"/>
    <col min="3" max="3" width="15.7109375" customWidth="1"/>
    <col min="4" max="11" width="10.7109375" customWidth="1"/>
    <col min="12" max="12" width="5" bestFit="1" customWidth="1"/>
    <col min="13" max="13" width="10.7109375" customWidth="1"/>
    <col min="14" max="14" width="12.5703125" bestFit="1" customWidth="1"/>
    <col min="15" max="15" width="10.7109375" customWidth="1"/>
    <col min="16" max="16" width="12.5703125" bestFit="1" customWidth="1"/>
    <col min="17" max="17" width="8.5703125" bestFit="1" customWidth="1"/>
    <col min="18" max="18" width="12.5703125" bestFit="1" customWidth="1"/>
    <col min="19" max="19" width="13" bestFit="1" customWidth="1"/>
    <col min="20" max="20" width="11.28515625" bestFit="1" customWidth="1"/>
    <col min="21" max="31" width="10.7109375" customWidth="1"/>
  </cols>
  <sheetData>
    <row r="1" spans="2:8" ht="15" customHeight="1" x14ac:dyDescent="0.25"/>
    <row r="2" spans="2:8" ht="15" customHeight="1" x14ac:dyDescent="0.25">
      <c r="B2" s="2" t="s">
        <v>24</v>
      </c>
      <c r="C2" s="3"/>
      <c r="D2" s="58" t="s">
        <v>34</v>
      </c>
      <c r="E2" s="59"/>
      <c r="F2" s="59"/>
      <c r="G2" s="59"/>
      <c r="H2" s="60"/>
    </row>
    <row r="3" spans="2:8" ht="15" customHeight="1" x14ac:dyDescent="0.25">
      <c r="B3" s="52"/>
      <c r="C3" s="53" t="s">
        <v>5</v>
      </c>
      <c r="D3" s="55">
        <v>2022</v>
      </c>
      <c r="E3" s="55">
        <v>2030</v>
      </c>
      <c r="F3" s="55">
        <v>2040</v>
      </c>
      <c r="G3" s="51" t="s">
        <v>0</v>
      </c>
      <c r="H3" s="51" t="s">
        <v>1</v>
      </c>
    </row>
    <row r="4" spans="2:8" ht="15" customHeight="1" x14ac:dyDescent="0.25">
      <c r="B4" s="52"/>
      <c r="C4" s="54"/>
      <c r="D4" s="55"/>
      <c r="E4" s="55"/>
      <c r="F4" s="55"/>
      <c r="G4" s="51"/>
      <c r="H4" s="51"/>
    </row>
    <row r="5" spans="2:8" ht="25.15" customHeight="1" x14ac:dyDescent="0.25">
      <c r="B5" s="7" t="s">
        <v>39</v>
      </c>
      <c r="C5" s="36"/>
      <c r="D5" s="10"/>
      <c r="E5" s="10"/>
      <c r="F5" s="10"/>
      <c r="G5" s="11" t="s">
        <v>2</v>
      </c>
      <c r="H5" s="11" t="s">
        <v>37</v>
      </c>
    </row>
    <row r="6" spans="2:8" ht="15" customHeight="1" x14ac:dyDescent="0.25">
      <c r="B6" s="7" t="s">
        <v>29</v>
      </c>
      <c r="C6" s="7" t="s">
        <v>9</v>
      </c>
      <c r="D6" s="37">
        <f>D22</f>
        <v>24.125034965034963</v>
      </c>
      <c r="E6" s="37">
        <f>D23</f>
        <v>27.86</v>
      </c>
      <c r="F6" s="37">
        <f>D24</f>
        <v>30.4</v>
      </c>
      <c r="G6" s="11"/>
      <c r="H6" s="11">
        <v>4</v>
      </c>
    </row>
    <row r="7" spans="2:8" ht="15" customHeight="1" x14ac:dyDescent="0.25">
      <c r="B7" s="7" t="s">
        <v>30</v>
      </c>
      <c r="C7" s="7" t="s">
        <v>9</v>
      </c>
      <c r="D7" s="37">
        <f>E22</f>
        <v>39.029375000000002</v>
      </c>
      <c r="E7" s="37">
        <f>E23</f>
        <v>30.9</v>
      </c>
      <c r="F7" s="37">
        <f>E24</f>
        <v>33.704999999999998</v>
      </c>
      <c r="G7" s="11"/>
      <c r="H7" s="11">
        <v>3</v>
      </c>
    </row>
    <row r="8" spans="2:8" ht="15" customHeight="1" x14ac:dyDescent="0.25">
      <c r="B8" s="7" t="s">
        <v>31</v>
      </c>
      <c r="C8" s="7" t="s">
        <v>9</v>
      </c>
      <c r="D8" s="37">
        <f>F22</f>
        <v>92.46542056074766</v>
      </c>
      <c r="E8" s="37">
        <v>38.74</v>
      </c>
      <c r="F8" s="37">
        <f>F24</f>
        <v>40.74</v>
      </c>
      <c r="G8" s="11"/>
      <c r="H8" s="11">
        <v>3</v>
      </c>
    </row>
    <row r="9" spans="2:8" ht="15" customHeight="1" x14ac:dyDescent="0.25"/>
    <row r="10" spans="2:8" ht="15" customHeight="1" x14ac:dyDescent="0.25">
      <c r="B10" t="s">
        <v>0</v>
      </c>
    </row>
    <row r="11" spans="2:8" ht="15" customHeight="1" x14ac:dyDescent="0.25">
      <c r="C11" s="12" t="s">
        <v>2</v>
      </c>
      <c r="D11" t="s">
        <v>28</v>
      </c>
    </row>
    <row r="12" spans="2:8" ht="15" customHeight="1" x14ac:dyDescent="0.25">
      <c r="C12" s="12"/>
    </row>
    <row r="13" spans="2:8" ht="15" customHeight="1" x14ac:dyDescent="0.25">
      <c r="B13" t="s">
        <v>1</v>
      </c>
    </row>
    <row r="14" spans="2:8" ht="15" customHeight="1" x14ac:dyDescent="0.25">
      <c r="C14" s="18">
        <v>1</v>
      </c>
      <c r="D14" t="s">
        <v>32</v>
      </c>
    </row>
    <row r="15" spans="2:8" ht="15" customHeight="1" x14ac:dyDescent="0.25">
      <c r="C15">
        <v>2</v>
      </c>
      <c r="D15" t="s">
        <v>27</v>
      </c>
    </row>
    <row r="16" spans="2:8" ht="15" customHeight="1" x14ac:dyDescent="0.25">
      <c r="C16">
        <v>3</v>
      </c>
      <c r="D16" t="s">
        <v>53</v>
      </c>
    </row>
    <row r="17" spans="3:20" ht="15" customHeight="1" x14ac:dyDescent="0.25">
      <c r="C17">
        <v>4</v>
      </c>
      <c r="D17" t="s">
        <v>54</v>
      </c>
    </row>
    <row r="18" spans="3:20" ht="15" customHeight="1" x14ac:dyDescent="0.25">
      <c r="D18" s="43"/>
    </row>
    <row r="19" spans="3:20" ht="15" customHeight="1" x14ac:dyDescent="0.25"/>
    <row r="20" spans="3:20" ht="15" customHeight="1" x14ac:dyDescent="0.25">
      <c r="D20" t="s">
        <v>29</v>
      </c>
      <c r="E20" t="s">
        <v>30</v>
      </c>
      <c r="F20" s="12" t="s">
        <v>31</v>
      </c>
      <c r="L20" s="57"/>
      <c r="M20" s="57"/>
      <c r="N20" s="57"/>
    </row>
    <row r="21" spans="3:20" ht="15" customHeight="1" x14ac:dyDescent="0.25">
      <c r="C21">
        <v>2021</v>
      </c>
      <c r="D21" s="24">
        <v>21.65034965034965</v>
      </c>
      <c r="E21" s="24">
        <v>27.401249999999997</v>
      </c>
      <c r="F21" s="24">
        <v>41.588785046728972</v>
      </c>
      <c r="L21" s="57"/>
      <c r="M21" s="57"/>
      <c r="N21" s="57"/>
      <c r="Q21" s="62"/>
      <c r="R21" s="62"/>
      <c r="T21" s="41"/>
    </row>
    <row r="22" spans="3:20" ht="15" customHeight="1" x14ac:dyDescent="0.25">
      <c r="C22">
        <v>2022</v>
      </c>
      <c r="D22" s="24">
        <v>24.125034965034963</v>
      </c>
      <c r="E22" s="24">
        <v>39.029375000000002</v>
      </c>
      <c r="F22" s="24">
        <v>92.46542056074766</v>
      </c>
      <c r="M22" s="42"/>
      <c r="N22" s="46"/>
      <c r="O22" s="42"/>
      <c r="P22" s="46"/>
      <c r="Q22" s="42"/>
      <c r="R22" s="46"/>
      <c r="T22" s="41"/>
    </row>
    <row r="23" spans="3:20" ht="15" customHeight="1" x14ac:dyDescent="0.25">
      <c r="C23">
        <v>2030</v>
      </c>
      <c r="D23" s="24">
        <v>27.86</v>
      </c>
      <c r="E23" s="24">
        <v>30.9</v>
      </c>
      <c r="F23" s="24">
        <v>38.74</v>
      </c>
      <c r="G23" s="38"/>
      <c r="M23" s="42"/>
      <c r="N23" s="46"/>
      <c r="O23" s="42"/>
      <c r="P23" s="46"/>
      <c r="Q23" s="42"/>
      <c r="R23" s="46"/>
      <c r="T23" s="41"/>
    </row>
    <row r="24" spans="3:20" ht="15" customHeight="1" x14ac:dyDescent="0.25">
      <c r="C24">
        <v>2040</v>
      </c>
      <c r="D24" s="24">
        <f>(D23+D25)/2</f>
        <v>30.4</v>
      </c>
      <c r="E24" s="24">
        <f t="shared" ref="E24:F24" si="0">(E23+E25)/2</f>
        <v>33.704999999999998</v>
      </c>
      <c r="F24" s="24">
        <f t="shared" si="0"/>
        <v>40.74</v>
      </c>
      <c r="G24" s="13"/>
      <c r="M24" s="42"/>
    </row>
    <row r="25" spans="3:20" ht="15" customHeight="1" x14ac:dyDescent="0.25">
      <c r="C25">
        <v>2050</v>
      </c>
      <c r="D25" s="24">
        <v>32.94</v>
      </c>
      <c r="E25" s="24">
        <v>36.51</v>
      </c>
      <c r="F25" s="24">
        <v>42.74</v>
      </c>
      <c r="G25" s="13"/>
      <c r="M25" s="42"/>
    </row>
    <row r="26" spans="3:20" ht="15" customHeight="1" x14ac:dyDescent="0.25">
      <c r="E26" s="13"/>
      <c r="F26" s="13"/>
      <c r="G26" s="13"/>
      <c r="M26" s="42"/>
    </row>
    <row r="27" spans="3:20" ht="15" customHeight="1" x14ac:dyDescent="0.25">
      <c r="E27" s="13"/>
      <c r="F27" s="13"/>
      <c r="M27" s="42"/>
    </row>
    <row r="28" spans="3:20" ht="15" customHeight="1" x14ac:dyDescent="0.25">
      <c r="E28" s="13"/>
      <c r="F28" s="13"/>
      <c r="M28" s="42"/>
    </row>
    <row r="29" spans="3:20" ht="15" customHeight="1" x14ac:dyDescent="0.25">
      <c r="M29" s="42"/>
    </row>
    <row r="30" spans="3:20" ht="15" customHeight="1" x14ac:dyDescent="0.25">
      <c r="M30" s="42"/>
    </row>
    <row r="31" spans="3:20" ht="15" customHeight="1" x14ac:dyDescent="0.25">
      <c r="M31" s="42"/>
    </row>
    <row r="32" spans="3:20" ht="15" customHeight="1" x14ac:dyDescent="0.25">
      <c r="M32" s="42"/>
    </row>
    <row r="33" spans="13:13" ht="15" customHeight="1" x14ac:dyDescent="0.25">
      <c r="M33" s="42"/>
    </row>
    <row r="34" spans="13:13" ht="15" customHeight="1" x14ac:dyDescent="0.25">
      <c r="M34" s="42"/>
    </row>
    <row r="35" spans="13:13" ht="15" customHeight="1" x14ac:dyDescent="0.25">
      <c r="M35" s="42"/>
    </row>
    <row r="36" spans="13:13" ht="15" customHeight="1" x14ac:dyDescent="0.25">
      <c r="M36" s="42"/>
    </row>
    <row r="37" spans="13:13" ht="15" customHeight="1" x14ac:dyDescent="0.25">
      <c r="M37" s="42"/>
    </row>
    <row r="38" spans="13:13" ht="15" customHeight="1" x14ac:dyDescent="0.25">
      <c r="M38" s="42"/>
    </row>
    <row r="39" spans="13:13" ht="15" customHeight="1" x14ac:dyDescent="0.25">
      <c r="M39" s="42"/>
    </row>
    <row r="40" spans="13:13" ht="15" customHeight="1" x14ac:dyDescent="0.25">
      <c r="M40" s="42"/>
    </row>
    <row r="41" spans="13:13" ht="15" customHeight="1" x14ac:dyDescent="0.25">
      <c r="M41" s="42"/>
    </row>
    <row r="42" spans="13:13" ht="15" customHeight="1" x14ac:dyDescent="0.25">
      <c r="M42" s="42"/>
    </row>
    <row r="43" spans="13:13" ht="15" customHeight="1" x14ac:dyDescent="0.25">
      <c r="M43" s="42"/>
    </row>
    <row r="44" spans="13:13" ht="15" customHeight="1" x14ac:dyDescent="0.25">
      <c r="M44" s="42"/>
    </row>
    <row r="45" spans="13:13" ht="15" customHeight="1" x14ac:dyDescent="0.25">
      <c r="M45" s="42"/>
    </row>
    <row r="46" spans="13:13" ht="15" customHeight="1" x14ac:dyDescent="0.25">
      <c r="M46" s="42"/>
    </row>
    <row r="47" spans="13:13" ht="15" customHeight="1" x14ac:dyDescent="0.25">
      <c r="M47" s="42"/>
    </row>
    <row r="48" spans="13:13" ht="15" customHeight="1" x14ac:dyDescent="0.25">
      <c r="M48" s="42"/>
    </row>
    <row r="49" spans="13:13" ht="15" customHeight="1" x14ac:dyDescent="0.25">
      <c r="M49" s="42"/>
    </row>
    <row r="50" spans="13:13" ht="15" customHeight="1" x14ac:dyDescent="0.25">
      <c r="M50" s="42"/>
    </row>
    <row r="51" spans="13:13" ht="15" customHeight="1" x14ac:dyDescent="0.25">
      <c r="M51" s="42"/>
    </row>
    <row r="52" spans="13:13" ht="15" customHeight="1" x14ac:dyDescent="0.25"/>
    <row r="53" spans="13:13" ht="15" customHeight="1" x14ac:dyDescent="0.25"/>
    <row r="54" spans="13:13" ht="15" customHeight="1" x14ac:dyDescent="0.25"/>
    <row r="55" spans="13:13" ht="15" customHeight="1" x14ac:dyDescent="0.25"/>
    <row r="56" spans="13:13" ht="15" customHeight="1" x14ac:dyDescent="0.25"/>
    <row r="57" spans="13:13" ht="15" customHeight="1" x14ac:dyDescent="0.25"/>
    <row r="58" spans="13:13" ht="15" customHeight="1" x14ac:dyDescent="0.25"/>
    <row r="59" spans="13:13" ht="15" customHeight="1" x14ac:dyDescent="0.25"/>
    <row r="60" spans="13:13" ht="15" customHeight="1" x14ac:dyDescent="0.25"/>
    <row r="61" spans="13:13" ht="15" customHeight="1" x14ac:dyDescent="0.25"/>
    <row r="62" spans="13:13" ht="15" customHeight="1" x14ac:dyDescent="0.25"/>
    <row r="63" spans="13:13" ht="15" customHeight="1" x14ac:dyDescent="0.25"/>
    <row r="64" spans="13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</sheetData>
  <mergeCells count="11">
    <mergeCell ref="L21:N21"/>
    <mergeCell ref="L20:N20"/>
    <mergeCell ref="Q21:R21"/>
    <mergeCell ref="D2:H2"/>
    <mergeCell ref="B3:B4"/>
    <mergeCell ref="C3:C4"/>
    <mergeCell ref="D3:D4"/>
    <mergeCell ref="E3:E4"/>
    <mergeCell ref="F3:F4"/>
    <mergeCell ref="G3:G4"/>
    <mergeCell ref="H3:H4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4E976-01D1-4BF0-BB0A-0782FDDAF05D}">
  <dimension ref="B1:P50"/>
  <sheetViews>
    <sheetView zoomScale="78" zoomScaleNormal="90" workbookViewId="0">
      <selection activeCell="B2" sqref="B2"/>
    </sheetView>
  </sheetViews>
  <sheetFormatPr baseColWidth="10" defaultRowHeight="15" x14ac:dyDescent="0.25"/>
  <cols>
    <col min="1" max="1" width="4.7109375" customWidth="1"/>
    <col min="2" max="2" width="40.7109375" customWidth="1"/>
    <col min="3" max="3" width="15.7109375" customWidth="1"/>
    <col min="4" max="29" width="10.7109375" customWidth="1"/>
  </cols>
  <sheetData>
    <row r="1" spans="2:16" ht="15" customHeight="1" x14ac:dyDescent="0.25"/>
    <row r="2" spans="2:16" ht="15" customHeight="1" x14ac:dyDescent="0.25">
      <c r="B2" s="2" t="s">
        <v>33</v>
      </c>
      <c r="C2" s="3"/>
      <c r="D2" s="58" t="s">
        <v>20</v>
      </c>
      <c r="E2" s="59"/>
      <c r="F2" s="59"/>
      <c r="G2" s="59"/>
      <c r="H2" s="60"/>
    </row>
    <row r="3" spans="2:16" ht="15" customHeight="1" x14ac:dyDescent="0.25">
      <c r="B3" s="52"/>
      <c r="C3" s="53" t="s">
        <v>5</v>
      </c>
      <c r="D3" s="55">
        <v>2022</v>
      </c>
      <c r="E3" s="55">
        <v>2030</v>
      </c>
      <c r="F3" s="55">
        <v>2040</v>
      </c>
      <c r="G3" s="51" t="s">
        <v>0</v>
      </c>
      <c r="H3" s="51" t="s">
        <v>1</v>
      </c>
    </row>
    <row r="4" spans="2:16" ht="15" customHeight="1" x14ac:dyDescent="0.25">
      <c r="B4" s="52"/>
      <c r="C4" s="54"/>
      <c r="D4" s="55"/>
      <c r="E4" s="55"/>
      <c r="F4" s="55"/>
      <c r="G4" s="51"/>
      <c r="H4" s="51"/>
    </row>
    <row r="5" spans="2:16" ht="15" customHeight="1" x14ac:dyDescent="0.25">
      <c r="B5" s="7" t="s">
        <v>23</v>
      </c>
      <c r="C5" s="8"/>
      <c r="D5" s="10"/>
      <c r="E5" s="10"/>
      <c r="F5" s="10"/>
      <c r="G5" s="11"/>
      <c r="H5" s="11"/>
    </row>
    <row r="6" spans="2:16" ht="15" customHeight="1" x14ac:dyDescent="0.25">
      <c r="B6" s="7" t="s">
        <v>40</v>
      </c>
      <c r="C6" s="7" t="s">
        <v>9</v>
      </c>
      <c r="D6" s="10"/>
      <c r="E6" s="10">
        <v>206</v>
      </c>
      <c r="F6" s="45">
        <f>D26</f>
        <v>141.13316929853679</v>
      </c>
      <c r="G6" s="11" t="s">
        <v>2</v>
      </c>
      <c r="H6" s="11" t="s">
        <v>80</v>
      </c>
    </row>
    <row r="7" spans="2:16" ht="15" customHeight="1" x14ac:dyDescent="0.25">
      <c r="B7" s="7" t="s">
        <v>18</v>
      </c>
      <c r="C7" s="7" t="s">
        <v>9</v>
      </c>
      <c r="D7" s="10"/>
      <c r="E7" s="10">
        <v>130</v>
      </c>
      <c r="F7" s="10">
        <f>E26</f>
        <v>120</v>
      </c>
      <c r="G7" s="11" t="s">
        <v>2</v>
      </c>
      <c r="H7" s="11" t="s">
        <v>81</v>
      </c>
    </row>
    <row r="8" spans="2:16" ht="15" customHeight="1" x14ac:dyDescent="0.25">
      <c r="B8" s="33"/>
      <c r="C8" s="33"/>
      <c r="D8" s="31"/>
      <c r="E8" s="31"/>
      <c r="F8" s="31"/>
      <c r="G8" s="31"/>
      <c r="H8" s="31"/>
    </row>
    <row r="9" spans="2:16" ht="15" customHeight="1" x14ac:dyDescent="0.25">
      <c r="B9" t="s">
        <v>0</v>
      </c>
    </row>
    <row r="10" spans="2:16" ht="15" customHeight="1" x14ac:dyDescent="0.25">
      <c r="C10" s="12" t="s">
        <v>2</v>
      </c>
      <c r="D10" t="s">
        <v>19</v>
      </c>
    </row>
    <row r="11" spans="2:16" ht="15" customHeight="1" x14ac:dyDescent="0.25">
      <c r="C11" s="12"/>
      <c r="D11" t="s">
        <v>42</v>
      </c>
    </row>
    <row r="12" spans="2:16" ht="15" customHeight="1" x14ac:dyDescent="0.25">
      <c r="B12" t="s">
        <v>1</v>
      </c>
    </row>
    <row r="13" spans="2:16" ht="15" customHeight="1" x14ac:dyDescent="0.25">
      <c r="C13" s="18">
        <v>1</v>
      </c>
      <c r="D13" t="s">
        <v>10</v>
      </c>
    </row>
    <row r="14" spans="2:16" ht="15" customHeight="1" x14ac:dyDescent="0.25">
      <c r="C14">
        <v>2</v>
      </c>
      <c r="D14" t="s">
        <v>50</v>
      </c>
    </row>
    <row r="15" spans="2:16" ht="15" customHeight="1" x14ac:dyDescent="0.25">
      <c r="D15" t="s">
        <v>21</v>
      </c>
    </row>
    <row r="16" spans="2:16" ht="15" customHeight="1" x14ac:dyDescent="0.25">
      <c r="C16">
        <v>3</v>
      </c>
      <c r="D16" s="50" t="s">
        <v>94</v>
      </c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</row>
    <row r="17" spans="3:7" ht="15" customHeight="1" x14ac:dyDescent="0.25">
      <c r="G17" s="20"/>
    </row>
    <row r="18" spans="3:7" ht="15" customHeight="1" x14ac:dyDescent="0.25"/>
    <row r="19" spans="3:7" ht="15" customHeight="1" x14ac:dyDescent="0.25"/>
    <row r="20" spans="3:7" ht="15" customHeight="1" x14ac:dyDescent="0.25"/>
    <row r="21" spans="3:7" ht="15" customHeight="1" x14ac:dyDescent="0.25"/>
    <row r="22" spans="3:7" ht="15" customHeight="1" x14ac:dyDescent="0.25">
      <c r="C22" t="s">
        <v>63</v>
      </c>
    </row>
    <row r="23" spans="3:7" ht="15" customHeight="1" x14ac:dyDescent="0.35">
      <c r="D23" s="44" t="s">
        <v>59</v>
      </c>
      <c r="E23" s="44" t="s">
        <v>58</v>
      </c>
    </row>
    <row r="24" spans="3:7" ht="15" customHeight="1" x14ac:dyDescent="0.25">
      <c r="C24">
        <v>2022</v>
      </c>
    </row>
    <row r="25" spans="3:7" ht="15" customHeight="1" x14ac:dyDescent="0.25">
      <c r="C25">
        <v>2030</v>
      </c>
      <c r="D25" s="14">
        <f>(5.34*(10^35))*EXP(-3.79*(10^-2)*C25)</f>
        <v>206.17058481877828</v>
      </c>
      <c r="E25">
        <v>130</v>
      </c>
    </row>
    <row r="26" spans="3:7" ht="15" customHeight="1" x14ac:dyDescent="0.25">
      <c r="C26">
        <v>2040</v>
      </c>
      <c r="D26" s="14">
        <f>(5.34*(10^35))*EXP(-3.79*(10^-2)*C26)</f>
        <v>141.13316929853679</v>
      </c>
      <c r="E26">
        <v>120</v>
      </c>
    </row>
    <row r="27" spans="3:7" ht="15" customHeight="1" x14ac:dyDescent="0.25">
      <c r="C27">
        <v>2050</v>
      </c>
      <c r="D27">
        <v>100</v>
      </c>
      <c r="E27">
        <v>110</v>
      </c>
    </row>
    <row r="28" spans="3:7" ht="15" customHeight="1" x14ac:dyDescent="0.25"/>
    <row r="29" spans="3:7" ht="15" customHeight="1" x14ac:dyDescent="0.25">
      <c r="C29" t="s">
        <v>64</v>
      </c>
    </row>
    <row r="30" spans="3:7" ht="15" customHeight="1" x14ac:dyDescent="0.35">
      <c r="D30" s="44" t="s">
        <v>65</v>
      </c>
      <c r="E30" s="44" t="s">
        <v>66</v>
      </c>
    </row>
    <row r="31" spans="3:7" ht="15" customHeight="1" x14ac:dyDescent="0.25">
      <c r="C31">
        <v>2022</v>
      </c>
    </row>
    <row r="32" spans="3:7" ht="15" customHeight="1" x14ac:dyDescent="0.25">
      <c r="C32">
        <v>2030</v>
      </c>
      <c r="D32" s="14">
        <v>126</v>
      </c>
      <c r="E32">
        <v>101</v>
      </c>
    </row>
    <row r="33" spans="3:5" ht="15" customHeight="1" x14ac:dyDescent="0.25">
      <c r="C33">
        <v>2040</v>
      </c>
      <c r="D33" s="14">
        <v>110</v>
      </c>
      <c r="E33">
        <v>91</v>
      </c>
    </row>
    <row r="34" spans="3:5" ht="15" customHeight="1" x14ac:dyDescent="0.25">
      <c r="C34">
        <v>2050</v>
      </c>
      <c r="D34">
        <v>94</v>
      </c>
      <c r="E34">
        <v>81</v>
      </c>
    </row>
    <row r="35" spans="3:5" ht="15" customHeight="1" x14ac:dyDescent="0.25"/>
    <row r="36" spans="3:5" ht="15" customHeight="1" x14ac:dyDescent="0.25"/>
    <row r="37" spans="3:5" ht="15" customHeight="1" x14ac:dyDescent="0.25"/>
    <row r="38" spans="3:5" ht="15" customHeight="1" x14ac:dyDescent="0.25"/>
    <row r="39" spans="3:5" ht="15" customHeight="1" x14ac:dyDescent="0.25"/>
    <row r="40" spans="3:5" ht="15" customHeight="1" x14ac:dyDescent="0.25"/>
    <row r="41" spans="3:5" ht="15" customHeight="1" x14ac:dyDescent="0.25"/>
    <row r="42" spans="3:5" ht="15" customHeight="1" x14ac:dyDescent="0.25"/>
    <row r="43" spans="3:5" ht="15" customHeight="1" x14ac:dyDescent="0.25"/>
    <row r="44" spans="3:5" ht="15" customHeight="1" x14ac:dyDescent="0.25"/>
    <row r="45" spans="3:5" ht="15" customHeight="1" x14ac:dyDescent="0.25"/>
    <row r="46" spans="3:5" ht="15" customHeight="1" x14ac:dyDescent="0.25"/>
    <row r="47" spans="3:5" ht="15" customHeight="1" x14ac:dyDescent="0.25"/>
    <row r="48" spans="3:5" ht="15" customHeight="1" x14ac:dyDescent="0.25"/>
    <row r="49" ht="15" customHeight="1" x14ac:dyDescent="0.25"/>
    <row r="50" ht="15" customHeight="1" x14ac:dyDescent="0.25"/>
  </sheetData>
  <mergeCells count="8">
    <mergeCell ref="H3:H4"/>
    <mergeCell ref="D2:H2"/>
    <mergeCell ref="B3:B4"/>
    <mergeCell ref="C3:C4"/>
    <mergeCell ref="D3:D4"/>
    <mergeCell ref="E3:E4"/>
    <mergeCell ref="F3:F4"/>
    <mergeCell ref="G3:G4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1.2.1 Inflation</vt:lpstr>
      <vt:lpstr>1.2.2 CO2</vt:lpstr>
      <vt:lpstr>1.2.3 Erdgas</vt:lpstr>
      <vt:lpstr>1.2.4. Biogas</vt:lpstr>
      <vt:lpstr>1.2.5 Erdöl</vt:lpstr>
      <vt:lpstr>1.2.6 Strom</vt:lpstr>
      <vt:lpstr>1.2.7 Biomasse</vt:lpstr>
      <vt:lpstr>1.2.8 Synfuels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Peters, Max [KEA-BW]</dc:creator>
  <cp:lastModifiedBy>Kaiser, Christian [KEA-BW]</cp:lastModifiedBy>
  <dcterms:created xsi:type="dcterms:W3CDTF">2021-06-12T12:40:54Z</dcterms:created>
  <dcterms:modified xsi:type="dcterms:W3CDTF">2024-01-08T10:54:25Z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69deb43-4acb-4b52-9f60-4fbbc307a3db_Enabled">
    <vt:lpwstr>true</vt:lpwstr>
  </property>
  <property fmtid="{D5CDD505-2E9C-101B-9397-08002B2CF9AE}" pid="3" name="MSIP_Label_b69deb43-4acb-4b52-9f60-4fbbc307a3db_SetDate">
    <vt:lpwstr>2023-04-20T16:12:14Z</vt:lpwstr>
  </property>
  <property fmtid="{D5CDD505-2E9C-101B-9397-08002B2CF9AE}" pid="4" name="MSIP_Label_b69deb43-4acb-4b52-9f60-4fbbc307a3db_Method">
    <vt:lpwstr>Standard</vt:lpwstr>
  </property>
  <property fmtid="{D5CDD505-2E9C-101B-9397-08002B2CF9AE}" pid="5" name="MSIP_Label_b69deb43-4acb-4b52-9f60-4fbbc307a3db_Name">
    <vt:lpwstr>Public</vt:lpwstr>
  </property>
  <property fmtid="{D5CDD505-2E9C-101B-9397-08002B2CF9AE}" pid="6" name="MSIP_Label_b69deb43-4acb-4b52-9f60-4fbbc307a3db_SiteId">
    <vt:lpwstr>faad63e0-cb31-4cc2-815c-64e8226a22a3</vt:lpwstr>
  </property>
  <property fmtid="{D5CDD505-2E9C-101B-9397-08002B2CF9AE}" pid="7" name="MSIP_Label_b69deb43-4acb-4b52-9f60-4fbbc307a3db_ActionId">
    <vt:lpwstr>87a9f0e0-764e-4f29-ba37-561e9929eb7c</vt:lpwstr>
  </property>
  <property fmtid="{D5CDD505-2E9C-101B-9397-08002B2CF9AE}" pid="8" name="MSIP_Label_b69deb43-4acb-4b52-9f60-4fbbc307a3db_ContentBits">
    <vt:lpwstr>0</vt:lpwstr>
  </property>
</Properties>
</file>